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Data\Documents\30_OU_Infopoint\RZP\revize\"/>
    </mc:Choice>
  </mc:AlternateContent>
  <xr:revisionPtr revIDLastSave="0" documentId="8_{7E2CEEE5-CEED-4D1F-95DE-4313291C5192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Rekapitulace stavby" sheetId="1" r:id="rId1"/>
    <sheet name="1.01 - Bourací a stavební..." sheetId="2" r:id="rId2"/>
    <sheet name="1.02 - Zdravotechnika" sheetId="3" r:id="rId3"/>
    <sheet name="1.03 - Vytápění" sheetId="4" r:id="rId4"/>
    <sheet name="1.04 - Vzduchotechnika" sheetId="5" r:id="rId5"/>
    <sheet name="1.05 - Silnoproud" sheetId="6" r:id="rId6"/>
    <sheet name="1.06 - Elektronické komun..." sheetId="7" r:id="rId7"/>
    <sheet name="1.07 - EZS" sheetId="8" r:id="rId8"/>
    <sheet name="VON - Vedlejší a ostatní ..." sheetId="10" r:id="rId9"/>
    <sheet name="Seznam figur" sheetId="11" r:id="rId10"/>
    <sheet name="Pokyny pro vyplnění" sheetId="12" r:id="rId11"/>
  </sheets>
  <definedNames>
    <definedName name="_xlnm._FilterDatabase" localSheetId="1" hidden="1">'1.01 - Bourací a stavební...'!$C$100:$K$1208</definedName>
    <definedName name="_xlnm._FilterDatabase" localSheetId="2" hidden="1">'1.02 - Zdravotechnika'!$C$90:$K$430</definedName>
    <definedName name="_xlnm._FilterDatabase" localSheetId="3" hidden="1">'1.03 - Vytápění'!$C$90:$K$188</definedName>
    <definedName name="_xlnm._FilterDatabase" localSheetId="4" hidden="1">'1.04 - Vzduchotechnika'!$C$86:$K$235</definedName>
    <definedName name="_xlnm._FilterDatabase" localSheetId="5" hidden="1">'1.05 - Silnoproud'!$C$90:$K$355</definedName>
    <definedName name="_xlnm._FilterDatabase" localSheetId="6" hidden="1">'1.06 - Elektronické komun...'!$C$90:$K$223</definedName>
    <definedName name="_xlnm._FilterDatabase" localSheetId="7" hidden="1">'1.07 - EZS'!$C$90:$K$204</definedName>
    <definedName name="_xlnm._FilterDatabase" localSheetId="8" hidden="1">'VON - Vedlejší a ostatní ...'!$C$82:$K$100</definedName>
    <definedName name="_xlnm.Print_Titles" localSheetId="1">'1.01 - Bourací a stavební...'!$100:$100</definedName>
    <definedName name="_xlnm.Print_Titles" localSheetId="2">'1.02 - Zdravotechnika'!$90:$90</definedName>
    <definedName name="_xlnm.Print_Titles" localSheetId="3">'1.03 - Vytápění'!$90:$90</definedName>
    <definedName name="_xlnm.Print_Titles" localSheetId="4">'1.04 - Vzduchotechnika'!$86:$86</definedName>
    <definedName name="_xlnm.Print_Titles" localSheetId="5">'1.05 - Silnoproud'!$90:$90</definedName>
    <definedName name="_xlnm.Print_Titles" localSheetId="6">'1.06 - Elektronické komun...'!$90:$90</definedName>
    <definedName name="_xlnm.Print_Titles" localSheetId="7">'1.07 - EZS'!$90:$90</definedName>
    <definedName name="_xlnm.Print_Titles" localSheetId="0">'Rekapitulace stavby'!$52:$52</definedName>
    <definedName name="_xlnm.Print_Titles" localSheetId="9">'Seznam figur'!$9:$9</definedName>
    <definedName name="_xlnm.Print_Titles" localSheetId="8">'VON - Vedlejší a ostatní ...'!$82:$82</definedName>
    <definedName name="_xlnm.Print_Area" localSheetId="1">'1.01 - Bourací a stavební...'!$C$4:$J$39,'1.01 - Bourací a stavební...'!$C$45:$J$82,'1.01 - Bourací a stavební...'!$C$88:$K$1208</definedName>
    <definedName name="_xlnm.Print_Area" localSheetId="2">'1.02 - Zdravotechnika'!$C$4:$J$39,'1.02 - Zdravotechnika'!$C$45:$J$72,'1.02 - Zdravotechnika'!$C$78:$K$430</definedName>
    <definedName name="_xlnm.Print_Area" localSheetId="3">'1.03 - Vytápění'!$C$4:$J$39,'1.03 - Vytápění'!$C$45:$J$72,'1.03 - Vytápění'!$C$78:$K$188</definedName>
    <definedName name="_xlnm.Print_Area" localSheetId="4">'1.04 - Vzduchotechnika'!$C$4:$J$39,'1.04 - Vzduchotechnika'!$C$45:$J$68,'1.04 - Vzduchotechnika'!$C$74:$K$235</definedName>
    <definedName name="_xlnm.Print_Area" localSheetId="5">'1.05 - Silnoproud'!$C$4:$J$39,'1.05 - Silnoproud'!$C$45:$J$72,'1.05 - Silnoproud'!$C$78:$K$355</definedName>
    <definedName name="_xlnm.Print_Area" localSheetId="6">'1.06 - Elektronické komun...'!$C$4:$J$39,'1.06 - Elektronické komun...'!$C$45:$J$72,'1.06 - Elektronické komun...'!$C$78:$K$223</definedName>
    <definedName name="_xlnm.Print_Area" localSheetId="7">'1.07 - EZS'!$C$4:$J$39,'1.07 - EZS'!$C$45:$J$72,'1.07 - EZS'!$C$78:$K$204</definedName>
    <definedName name="_xlnm.Print_Area" localSheetId="10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stavby'!$C$42:$AQ$63</definedName>
    <definedName name="_xlnm.Print_Area" localSheetId="9">'Seznam figur'!$C$4:$G$308</definedName>
    <definedName name="_xlnm.Print_Area" localSheetId="8">'VON - Vedlejší a ostatní ...'!$C$4:$J$39,'VON - Vedlejší a ostatní ...'!$C$45:$J$64,'VON - Vedlejší a ostatní ...'!$C$70:$K$100</definedName>
  </definedNames>
  <calcPr calcId="181029"/>
</workbook>
</file>

<file path=xl/calcChain.xml><?xml version="1.0" encoding="utf-8"?>
<calcChain xmlns="http://schemas.openxmlformats.org/spreadsheetml/2006/main">
  <c r="D7" i="11" l="1"/>
  <c r="J37" i="10"/>
  <c r="J36" i="10"/>
  <c r="AY62" i="1"/>
  <c r="J35" i="10"/>
  <c r="AX62" i="1"/>
  <c r="BI98" i="10"/>
  <c r="BH98" i="10"/>
  <c r="BG98" i="10"/>
  <c r="BE98" i="10"/>
  <c r="T98" i="10"/>
  <c r="T97" i="10" s="1"/>
  <c r="R98" i="10"/>
  <c r="R97" i="10"/>
  <c r="P98" i="10"/>
  <c r="P97" i="10"/>
  <c r="BI94" i="10"/>
  <c r="BH94" i="10"/>
  <c r="BG94" i="10"/>
  <c r="BE94" i="10"/>
  <c r="T94" i="10"/>
  <c r="T93" i="10"/>
  <c r="R94" i="10"/>
  <c r="R93" i="10"/>
  <c r="P94" i="10"/>
  <c r="P93" i="10" s="1"/>
  <c r="BI91" i="10"/>
  <c r="BH91" i="10"/>
  <c r="BG91" i="10"/>
  <c r="BE91" i="10"/>
  <c r="T91" i="10"/>
  <c r="R91" i="10"/>
  <c r="P91" i="10"/>
  <c r="BI89" i="10"/>
  <c r="BH89" i="10"/>
  <c r="BG89" i="10"/>
  <c r="BE89" i="10"/>
  <c r="T89" i="10"/>
  <c r="R89" i="10"/>
  <c r="P89" i="10"/>
  <c r="BI86" i="10"/>
  <c r="BH86" i="10"/>
  <c r="BG86" i="10"/>
  <c r="BE86" i="10"/>
  <c r="T86" i="10"/>
  <c r="R86" i="10"/>
  <c r="P86" i="10"/>
  <c r="J80" i="10"/>
  <c r="J79" i="10"/>
  <c r="F79" i="10"/>
  <c r="F77" i="10"/>
  <c r="E75" i="10"/>
  <c r="J55" i="10"/>
  <c r="J54" i="10"/>
  <c r="F54" i="10"/>
  <c r="F52" i="10"/>
  <c r="E50" i="10"/>
  <c r="J18" i="10"/>
  <c r="E18" i="10"/>
  <c r="F80" i="10" s="1"/>
  <c r="J17" i="10"/>
  <c r="J12" i="10"/>
  <c r="J77" i="10" s="1"/>
  <c r="E7" i="10"/>
  <c r="E73" i="10" s="1"/>
  <c r="J37" i="8"/>
  <c r="J36" i="8"/>
  <c r="AY61" i="1" s="1"/>
  <c r="J35" i="8"/>
  <c r="AX61" i="1"/>
  <c r="BI203" i="8"/>
  <c r="BH203" i="8"/>
  <c r="BG203" i="8"/>
  <c r="BF203" i="8"/>
  <c r="T203" i="8"/>
  <c r="T202" i="8"/>
  <c r="R203" i="8"/>
  <c r="R202" i="8"/>
  <c r="P203" i="8"/>
  <c r="P202" i="8"/>
  <c r="BI199" i="8"/>
  <c r="BH199" i="8"/>
  <c r="BG199" i="8"/>
  <c r="BF199" i="8"/>
  <c r="T199" i="8"/>
  <c r="R199" i="8"/>
  <c r="P199" i="8"/>
  <c r="BI197" i="8"/>
  <c r="BH197" i="8"/>
  <c r="BG197" i="8"/>
  <c r="BF197" i="8"/>
  <c r="T197" i="8"/>
  <c r="R197" i="8"/>
  <c r="P197" i="8"/>
  <c r="BI192" i="8"/>
  <c r="BH192" i="8"/>
  <c r="BG192" i="8"/>
  <c r="BF192" i="8"/>
  <c r="T192" i="8"/>
  <c r="T191" i="8"/>
  <c r="R192" i="8"/>
  <c r="R191" i="8"/>
  <c r="P192" i="8"/>
  <c r="P191" i="8"/>
  <c r="BI189" i="8"/>
  <c r="BH189" i="8"/>
  <c r="BG189" i="8"/>
  <c r="BF189" i="8"/>
  <c r="T189" i="8"/>
  <c r="R189" i="8"/>
  <c r="P189" i="8"/>
  <c r="BI188" i="8"/>
  <c r="BH188" i="8"/>
  <c r="BG188" i="8"/>
  <c r="BF188" i="8"/>
  <c r="T188" i="8"/>
  <c r="R188" i="8"/>
  <c r="P188" i="8"/>
  <c r="BI187" i="8"/>
  <c r="BH187" i="8"/>
  <c r="BG187" i="8"/>
  <c r="BF187" i="8"/>
  <c r="T187" i="8"/>
  <c r="R187" i="8"/>
  <c r="P187" i="8"/>
  <c r="BI183" i="8"/>
  <c r="BH183" i="8"/>
  <c r="BG183" i="8"/>
  <c r="BF183" i="8"/>
  <c r="T183" i="8"/>
  <c r="R183" i="8"/>
  <c r="P183" i="8"/>
  <c r="BI181" i="8"/>
  <c r="BH181" i="8"/>
  <c r="BG181" i="8"/>
  <c r="BF181" i="8"/>
  <c r="T181" i="8"/>
  <c r="R181" i="8"/>
  <c r="P181" i="8"/>
  <c r="BI179" i="8"/>
  <c r="BH179" i="8"/>
  <c r="BG179" i="8"/>
  <c r="BF179" i="8"/>
  <c r="T179" i="8"/>
  <c r="R179" i="8"/>
  <c r="P179" i="8"/>
  <c r="BI177" i="8"/>
  <c r="BH177" i="8"/>
  <c r="BG177" i="8"/>
  <c r="BF177" i="8"/>
  <c r="T177" i="8"/>
  <c r="R177" i="8"/>
  <c r="P177" i="8"/>
  <c r="BI175" i="8"/>
  <c r="BH175" i="8"/>
  <c r="BG175" i="8"/>
  <c r="BF175" i="8"/>
  <c r="T175" i="8"/>
  <c r="R175" i="8"/>
  <c r="P175" i="8"/>
  <c r="BI173" i="8"/>
  <c r="BH173" i="8"/>
  <c r="BG173" i="8"/>
  <c r="BF173" i="8"/>
  <c r="T173" i="8"/>
  <c r="R173" i="8"/>
  <c r="P173" i="8"/>
  <c r="BI171" i="8"/>
  <c r="BH171" i="8"/>
  <c r="BG171" i="8"/>
  <c r="BF171" i="8"/>
  <c r="T171" i="8"/>
  <c r="R171" i="8"/>
  <c r="P171" i="8"/>
  <c r="BI169" i="8"/>
  <c r="BH169" i="8"/>
  <c r="BG169" i="8"/>
  <c r="BF169" i="8"/>
  <c r="T169" i="8"/>
  <c r="R169" i="8"/>
  <c r="P169" i="8"/>
  <c r="BI168" i="8"/>
  <c r="BH168" i="8"/>
  <c r="BG168" i="8"/>
  <c r="BF168" i="8"/>
  <c r="T168" i="8"/>
  <c r="R168" i="8"/>
  <c r="P168" i="8"/>
  <c r="BI166" i="8"/>
  <c r="BH166" i="8"/>
  <c r="BG166" i="8"/>
  <c r="BF166" i="8"/>
  <c r="T166" i="8"/>
  <c r="R166" i="8"/>
  <c r="P166" i="8"/>
  <c r="BI162" i="8"/>
  <c r="BH162" i="8"/>
  <c r="BG162" i="8"/>
  <c r="BF162" i="8"/>
  <c r="T162" i="8"/>
  <c r="R162" i="8"/>
  <c r="P162" i="8"/>
  <c r="BI160" i="8"/>
  <c r="BH160" i="8"/>
  <c r="BG160" i="8"/>
  <c r="BF160" i="8"/>
  <c r="T160" i="8"/>
  <c r="R160" i="8"/>
  <c r="P160" i="8"/>
  <c r="BI154" i="8"/>
  <c r="BH154" i="8"/>
  <c r="BG154" i="8"/>
  <c r="BF154" i="8"/>
  <c r="T154" i="8"/>
  <c r="R154" i="8"/>
  <c r="P154" i="8"/>
  <c r="BI152" i="8"/>
  <c r="BH152" i="8"/>
  <c r="BG152" i="8"/>
  <c r="BF152" i="8"/>
  <c r="T152" i="8"/>
  <c r="R152" i="8"/>
  <c r="P152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8" i="8"/>
  <c r="BH148" i="8"/>
  <c r="BG148" i="8"/>
  <c r="BF148" i="8"/>
  <c r="T148" i="8"/>
  <c r="R148" i="8"/>
  <c r="P148" i="8"/>
  <c r="BI146" i="8"/>
  <c r="BH146" i="8"/>
  <c r="BG146" i="8"/>
  <c r="BF146" i="8"/>
  <c r="T146" i="8"/>
  <c r="R146" i="8"/>
  <c r="P146" i="8"/>
  <c r="BI142" i="8"/>
  <c r="BH142" i="8"/>
  <c r="BG142" i="8"/>
  <c r="BF142" i="8"/>
  <c r="T142" i="8"/>
  <c r="R142" i="8"/>
  <c r="P142" i="8"/>
  <c r="BI140" i="8"/>
  <c r="BH140" i="8"/>
  <c r="BG140" i="8"/>
  <c r="BF140" i="8"/>
  <c r="T140" i="8"/>
  <c r="R140" i="8"/>
  <c r="P140" i="8"/>
  <c r="BI135" i="8"/>
  <c r="BH135" i="8"/>
  <c r="BG135" i="8"/>
  <c r="BF135" i="8"/>
  <c r="T135" i="8"/>
  <c r="R135" i="8"/>
  <c r="P135" i="8"/>
  <c r="BI133" i="8"/>
  <c r="BH133" i="8"/>
  <c r="BG133" i="8"/>
  <c r="BF133" i="8"/>
  <c r="T133" i="8"/>
  <c r="R133" i="8"/>
  <c r="P133" i="8"/>
  <c r="BI128" i="8"/>
  <c r="BH128" i="8"/>
  <c r="BG128" i="8"/>
  <c r="BF128" i="8"/>
  <c r="T128" i="8"/>
  <c r="R128" i="8"/>
  <c r="P128" i="8"/>
  <c r="BI126" i="8"/>
  <c r="BH126" i="8"/>
  <c r="BG126" i="8"/>
  <c r="BF126" i="8"/>
  <c r="T126" i="8"/>
  <c r="R126" i="8"/>
  <c r="P126" i="8"/>
  <c r="BI123" i="8"/>
  <c r="BH123" i="8"/>
  <c r="BG123" i="8"/>
  <c r="BF123" i="8"/>
  <c r="T123" i="8"/>
  <c r="T122" i="8"/>
  <c r="R123" i="8"/>
  <c r="R122" i="8" s="1"/>
  <c r="P123" i="8"/>
  <c r="P122" i="8"/>
  <c r="BI119" i="8"/>
  <c r="BH119" i="8"/>
  <c r="BG119" i="8"/>
  <c r="BF119" i="8"/>
  <c r="T119" i="8"/>
  <c r="T118" i="8"/>
  <c r="R119" i="8"/>
  <c r="R118" i="8" s="1"/>
  <c r="P119" i="8"/>
  <c r="P118" i="8"/>
  <c r="BI116" i="8"/>
  <c r="BH116" i="8"/>
  <c r="BG116" i="8"/>
  <c r="BF116" i="8"/>
  <c r="T116" i="8"/>
  <c r="R116" i="8"/>
  <c r="P116" i="8"/>
  <c r="BI113" i="8"/>
  <c r="BH113" i="8"/>
  <c r="BG113" i="8"/>
  <c r="BF113" i="8"/>
  <c r="T113" i="8"/>
  <c r="R113" i="8"/>
  <c r="P113" i="8"/>
  <c r="BI111" i="8"/>
  <c r="BH111" i="8"/>
  <c r="BG111" i="8"/>
  <c r="BF111" i="8"/>
  <c r="T111" i="8"/>
  <c r="R111" i="8"/>
  <c r="P111" i="8"/>
  <c r="BI109" i="8"/>
  <c r="BH109" i="8"/>
  <c r="BG109" i="8"/>
  <c r="BF109" i="8"/>
  <c r="T109" i="8"/>
  <c r="R109" i="8"/>
  <c r="P109" i="8"/>
  <c r="BI106" i="8"/>
  <c r="BH106" i="8"/>
  <c r="BG106" i="8"/>
  <c r="BF106" i="8"/>
  <c r="T106" i="8"/>
  <c r="R106" i="8"/>
  <c r="P106" i="8"/>
  <c r="BI104" i="8"/>
  <c r="BH104" i="8"/>
  <c r="BG104" i="8"/>
  <c r="BF104" i="8"/>
  <c r="T104" i="8"/>
  <c r="R104" i="8"/>
  <c r="P104" i="8"/>
  <c r="BI102" i="8"/>
  <c r="BH102" i="8"/>
  <c r="BG102" i="8"/>
  <c r="BF102" i="8"/>
  <c r="T102" i="8"/>
  <c r="R102" i="8"/>
  <c r="P102" i="8"/>
  <c r="BI100" i="8"/>
  <c r="BH100" i="8"/>
  <c r="BG100" i="8"/>
  <c r="BF100" i="8"/>
  <c r="T100" i="8"/>
  <c r="R100" i="8"/>
  <c r="P100" i="8"/>
  <c r="BI94" i="8"/>
  <c r="BH94" i="8"/>
  <c r="BG94" i="8"/>
  <c r="BF94" i="8"/>
  <c r="T94" i="8"/>
  <c r="T93" i="8"/>
  <c r="R94" i="8"/>
  <c r="R93" i="8"/>
  <c r="P94" i="8"/>
  <c r="P93" i="8"/>
  <c r="J88" i="8"/>
  <c r="J87" i="8"/>
  <c r="F87" i="8"/>
  <c r="F85" i="8"/>
  <c r="E83" i="8"/>
  <c r="J55" i="8"/>
  <c r="J54" i="8"/>
  <c r="F54" i="8"/>
  <c r="F52" i="8"/>
  <c r="E50" i="8"/>
  <c r="J18" i="8"/>
  <c r="E18" i="8"/>
  <c r="F88" i="8"/>
  <c r="J17" i="8"/>
  <c r="J12" i="8"/>
  <c r="J52" i="8"/>
  <c r="E7" i="8"/>
  <c r="E81" i="8" s="1"/>
  <c r="J37" i="7"/>
  <c r="J36" i="7"/>
  <c r="AY60" i="1"/>
  <c r="J35" i="7"/>
  <c r="AX60" i="1"/>
  <c r="BI222" i="7"/>
  <c r="BH222" i="7"/>
  <c r="BG222" i="7"/>
  <c r="BF222" i="7"/>
  <c r="T222" i="7"/>
  <c r="T221" i="7"/>
  <c r="R222" i="7"/>
  <c r="R221" i="7"/>
  <c r="P222" i="7"/>
  <c r="P221" i="7"/>
  <c r="BI218" i="7"/>
  <c r="BH218" i="7"/>
  <c r="BG218" i="7"/>
  <c r="BF218" i="7"/>
  <c r="T218" i="7"/>
  <c r="R218" i="7"/>
  <c r="P218" i="7"/>
  <c r="BI216" i="7"/>
  <c r="BH216" i="7"/>
  <c r="BG216" i="7"/>
  <c r="BF216" i="7"/>
  <c r="T216" i="7"/>
  <c r="R216" i="7"/>
  <c r="P216" i="7"/>
  <c r="BI211" i="7"/>
  <c r="BH211" i="7"/>
  <c r="BG211" i="7"/>
  <c r="BF211" i="7"/>
  <c r="T211" i="7"/>
  <c r="T210" i="7"/>
  <c r="R211" i="7"/>
  <c r="R210" i="7"/>
  <c r="P211" i="7"/>
  <c r="P210" i="7"/>
  <c r="BI208" i="7"/>
  <c r="BH208" i="7"/>
  <c r="BG208" i="7"/>
  <c r="BF208" i="7"/>
  <c r="T208" i="7"/>
  <c r="R208" i="7"/>
  <c r="P208" i="7"/>
  <c r="BI206" i="7"/>
  <c r="BH206" i="7"/>
  <c r="BG206" i="7"/>
  <c r="BF206" i="7"/>
  <c r="T206" i="7"/>
  <c r="R206" i="7"/>
  <c r="P206" i="7"/>
  <c r="BI201" i="7"/>
  <c r="BH201" i="7"/>
  <c r="BG201" i="7"/>
  <c r="BF201" i="7"/>
  <c r="T201" i="7"/>
  <c r="R201" i="7"/>
  <c r="P201" i="7"/>
  <c r="BI199" i="7"/>
  <c r="BH199" i="7"/>
  <c r="BG199" i="7"/>
  <c r="BF199" i="7"/>
  <c r="T199" i="7"/>
  <c r="R199" i="7"/>
  <c r="P199" i="7"/>
  <c r="BI197" i="7"/>
  <c r="BH197" i="7"/>
  <c r="BG197" i="7"/>
  <c r="BF197" i="7"/>
  <c r="T197" i="7"/>
  <c r="R197" i="7"/>
  <c r="P197" i="7"/>
  <c r="BI195" i="7"/>
  <c r="BH195" i="7"/>
  <c r="BG195" i="7"/>
  <c r="BF195" i="7"/>
  <c r="T195" i="7"/>
  <c r="R195" i="7"/>
  <c r="P195" i="7"/>
  <c r="BI194" i="7"/>
  <c r="BH194" i="7"/>
  <c r="BG194" i="7"/>
  <c r="BF194" i="7"/>
  <c r="T194" i="7"/>
  <c r="R194" i="7"/>
  <c r="P194" i="7"/>
  <c r="BI193" i="7"/>
  <c r="BH193" i="7"/>
  <c r="BG193" i="7"/>
  <c r="BF193" i="7"/>
  <c r="T193" i="7"/>
  <c r="R193" i="7"/>
  <c r="P193" i="7"/>
  <c r="BI192" i="7"/>
  <c r="BH192" i="7"/>
  <c r="BG192" i="7"/>
  <c r="BF192" i="7"/>
  <c r="T192" i="7"/>
  <c r="R192" i="7"/>
  <c r="P192" i="7"/>
  <c r="BI190" i="7"/>
  <c r="BH190" i="7"/>
  <c r="BG190" i="7"/>
  <c r="BF190" i="7"/>
  <c r="T190" i="7"/>
  <c r="R190" i="7"/>
  <c r="P190" i="7"/>
  <c r="BI186" i="7"/>
  <c r="BH186" i="7"/>
  <c r="BG186" i="7"/>
  <c r="BF186" i="7"/>
  <c r="T186" i="7"/>
  <c r="R186" i="7"/>
  <c r="P186" i="7"/>
  <c r="BI184" i="7"/>
  <c r="BH184" i="7"/>
  <c r="BG184" i="7"/>
  <c r="BF184" i="7"/>
  <c r="T184" i="7"/>
  <c r="R184" i="7"/>
  <c r="P184" i="7"/>
  <c r="BI179" i="7"/>
  <c r="BH179" i="7"/>
  <c r="BG179" i="7"/>
  <c r="BF179" i="7"/>
  <c r="T179" i="7"/>
  <c r="R179" i="7"/>
  <c r="P179" i="7"/>
  <c r="BI177" i="7"/>
  <c r="BH177" i="7"/>
  <c r="BG177" i="7"/>
  <c r="BF177" i="7"/>
  <c r="T177" i="7"/>
  <c r="R177" i="7"/>
  <c r="P177" i="7"/>
  <c r="BI172" i="7"/>
  <c r="BH172" i="7"/>
  <c r="BG172" i="7"/>
  <c r="BF172" i="7"/>
  <c r="T172" i="7"/>
  <c r="R172" i="7"/>
  <c r="P172" i="7"/>
  <c r="BI170" i="7"/>
  <c r="BH170" i="7"/>
  <c r="BG170" i="7"/>
  <c r="BF170" i="7"/>
  <c r="T170" i="7"/>
  <c r="R170" i="7"/>
  <c r="P170" i="7"/>
  <c r="BI168" i="7"/>
  <c r="BH168" i="7"/>
  <c r="BG168" i="7"/>
  <c r="BF168" i="7"/>
  <c r="T168" i="7"/>
  <c r="R168" i="7"/>
  <c r="P168" i="7"/>
  <c r="BI166" i="7"/>
  <c r="BH166" i="7"/>
  <c r="BG166" i="7"/>
  <c r="BF166" i="7"/>
  <c r="T166" i="7"/>
  <c r="R166" i="7"/>
  <c r="P166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3" i="7"/>
  <c r="BH163" i="7"/>
  <c r="BG163" i="7"/>
  <c r="BF163" i="7"/>
  <c r="T163" i="7"/>
  <c r="R163" i="7"/>
  <c r="P163" i="7"/>
  <c r="BI161" i="7"/>
  <c r="BH161" i="7"/>
  <c r="BG161" i="7"/>
  <c r="BF161" i="7"/>
  <c r="T161" i="7"/>
  <c r="R161" i="7"/>
  <c r="P161" i="7"/>
  <c r="BI157" i="7"/>
  <c r="BH157" i="7"/>
  <c r="BG157" i="7"/>
  <c r="BF157" i="7"/>
  <c r="T157" i="7"/>
  <c r="R157" i="7"/>
  <c r="P157" i="7"/>
  <c r="BI155" i="7"/>
  <c r="BH155" i="7"/>
  <c r="BG155" i="7"/>
  <c r="BF155" i="7"/>
  <c r="T155" i="7"/>
  <c r="R155" i="7"/>
  <c r="P155" i="7"/>
  <c r="BI150" i="7"/>
  <c r="BH150" i="7"/>
  <c r="BG150" i="7"/>
  <c r="BF150" i="7"/>
  <c r="T150" i="7"/>
  <c r="R150" i="7"/>
  <c r="P150" i="7"/>
  <c r="BI145" i="7"/>
  <c r="BH145" i="7"/>
  <c r="BG145" i="7"/>
  <c r="BF145" i="7"/>
  <c r="T145" i="7"/>
  <c r="R145" i="7"/>
  <c r="P145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7" i="7"/>
  <c r="BH137" i="7"/>
  <c r="BG137" i="7"/>
  <c r="BF137" i="7"/>
  <c r="T137" i="7"/>
  <c r="R137" i="7"/>
  <c r="P137" i="7"/>
  <c r="BI135" i="7"/>
  <c r="BH135" i="7"/>
  <c r="BG135" i="7"/>
  <c r="BF135" i="7"/>
  <c r="T135" i="7"/>
  <c r="R135" i="7"/>
  <c r="P135" i="7"/>
  <c r="BI131" i="7"/>
  <c r="BH131" i="7"/>
  <c r="BG131" i="7"/>
  <c r="BF131" i="7"/>
  <c r="T131" i="7"/>
  <c r="R131" i="7"/>
  <c r="P131" i="7"/>
  <c r="BI129" i="7"/>
  <c r="BH129" i="7"/>
  <c r="BG129" i="7"/>
  <c r="BF129" i="7"/>
  <c r="T129" i="7"/>
  <c r="R129" i="7"/>
  <c r="P129" i="7"/>
  <c r="BI125" i="7"/>
  <c r="BH125" i="7"/>
  <c r="BG125" i="7"/>
  <c r="BF125" i="7"/>
  <c r="T125" i="7"/>
  <c r="R125" i="7"/>
  <c r="P125" i="7"/>
  <c r="BI123" i="7"/>
  <c r="BH123" i="7"/>
  <c r="BG123" i="7"/>
  <c r="BF123" i="7"/>
  <c r="T123" i="7"/>
  <c r="R123" i="7"/>
  <c r="P123" i="7"/>
  <c r="BI119" i="7"/>
  <c r="BH119" i="7"/>
  <c r="BG119" i="7"/>
  <c r="BF119" i="7"/>
  <c r="T119" i="7"/>
  <c r="T118" i="7"/>
  <c r="R119" i="7"/>
  <c r="R118" i="7"/>
  <c r="P119" i="7"/>
  <c r="P118" i="7"/>
  <c r="BI116" i="7"/>
  <c r="BH116" i="7"/>
  <c r="BG116" i="7"/>
  <c r="BF116" i="7"/>
  <c r="T116" i="7"/>
  <c r="R116" i="7"/>
  <c r="P116" i="7"/>
  <c r="BI113" i="7"/>
  <c r="BH113" i="7"/>
  <c r="BG113" i="7"/>
  <c r="BF113" i="7"/>
  <c r="T113" i="7"/>
  <c r="R113" i="7"/>
  <c r="P113" i="7"/>
  <c r="BI111" i="7"/>
  <c r="BH111" i="7"/>
  <c r="BG111" i="7"/>
  <c r="BF111" i="7"/>
  <c r="T111" i="7"/>
  <c r="R111" i="7"/>
  <c r="P111" i="7"/>
  <c r="BI109" i="7"/>
  <c r="BH109" i="7"/>
  <c r="BG109" i="7"/>
  <c r="BF109" i="7"/>
  <c r="T109" i="7"/>
  <c r="R109" i="7"/>
  <c r="P109" i="7"/>
  <c r="BI106" i="7"/>
  <c r="BH106" i="7"/>
  <c r="BG106" i="7"/>
  <c r="BF106" i="7"/>
  <c r="T106" i="7"/>
  <c r="R106" i="7"/>
  <c r="P106" i="7"/>
  <c r="BI104" i="7"/>
  <c r="BH104" i="7"/>
  <c r="BG104" i="7"/>
  <c r="BF104" i="7"/>
  <c r="T104" i="7"/>
  <c r="R104" i="7"/>
  <c r="P104" i="7"/>
  <c r="BI102" i="7"/>
  <c r="BH102" i="7"/>
  <c r="BG102" i="7"/>
  <c r="BF102" i="7"/>
  <c r="T102" i="7"/>
  <c r="R102" i="7"/>
  <c r="P102" i="7"/>
  <c r="BI100" i="7"/>
  <c r="BH100" i="7"/>
  <c r="BG100" i="7"/>
  <c r="BF100" i="7"/>
  <c r="T100" i="7"/>
  <c r="R100" i="7"/>
  <c r="P100" i="7"/>
  <c r="BI94" i="7"/>
  <c r="BH94" i="7"/>
  <c r="BG94" i="7"/>
  <c r="BF94" i="7"/>
  <c r="T94" i="7"/>
  <c r="T93" i="7"/>
  <c r="R94" i="7"/>
  <c r="R93" i="7"/>
  <c r="P94" i="7"/>
  <c r="P93" i="7" s="1"/>
  <c r="J88" i="7"/>
  <c r="J87" i="7"/>
  <c r="F87" i="7"/>
  <c r="F85" i="7"/>
  <c r="E83" i="7"/>
  <c r="J55" i="7"/>
  <c r="J54" i="7"/>
  <c r="F54" i="7"/>
  <c r="F52" i="7"/>
  <c r="E50" i="7"/>
  <c r="J18" i="7"/>
  <c r="E18" i="7"/>
  <c r="F55" i="7" s="1"/>
  <c r="J17" i="7"/>
  <c r="J12" i="7"/>
  <c r="J85" i="7" s="1"/>
  <c r="E7" i="7"/>
  <c r="E81" i="7"/>
  <c r="J37" i="6"/>
  <c r="J36" i="6"/>
  <c r="AY59" i="1"/>
  <c r="J35" i="6"/>
  <c r="AX59" i="1"/>
  <c r="BI354" i="6"/>
  <c r="BH354" i="6"/>
  <c r="BG354" i="6"/>
  <c r="BF354" i="6"/>
  <c r="T354" i="6"/>
  <c r="R354" i="6"/>
  <c r="P354" i="6"/>
  <c r="BI351" i="6"/>
  <c r="BH351" i="6"/>
  <c r="BG351" i="6"/>
  <c r="BF351" i="6"/>
  <c r="T351" i="6"/>
  <c r="R351" i="6"/>
  <c r="P351" i="6"/>
  <c r="BI347" i="6"/>
  <c r="BH347" i="6"/>
  <c r="BG347" i="6"/>
  <c r="BF347" i="6"/>
  <c r="T347" i="6"/>
  <c r="R347" i="6"/>
  <c r="P347" i="6"/>
  <c r="BI345" i="6"/>
  <c r="BH345" i="6"/>
  <c r="BG345" i="6"/>
  <c r="BF345" i="6"/>
  <c r="T345" i="6"/>
  <c r="R345" i="6"/>
  <c r="P345" i="6"/>
  <c r="BI340" i="6"/>
  <c r="BH340" i="6"/>
  <c r="BG340" i="6"/>
  <c r="BF340" i="6"/>
  <c r="T340" i="6"/>
  <c r="T339" i="6"/>
  <c r="R340" i="6"/>
  <c r="R339" i="6"/>
  <c r="P340" i="6"/>
  <c r="P339" i="6"/>
  <c r="BI337" i="6"/>
  <c r="BH337" i="6"/>
  <c r="BG337" i="6"/>
  <c r="BF337" i="6"/>
  <c r="T337" i="6"/>
  <c r="R337" i="6"/>
  <c r="P337" i="6"/>
  <c r="BI333" i="6"/>
  <c r="BH333" i="6"/>
  <c r="BG333" i="6"/>
  <c r="BF333" i="6"/>
  <c r="T333" i="6"/>
  <c r="R333" i="6"/>
  <c r="P333" i="6"/>
  <c r="BI331" i="6"/>
  <c r="BH331" i="6"/>
  <c r="BG331" i="6"/>
  <c r="BF331" i="6"/>
  <c r="T331" i="6"/>
  <c r="R331" i="6"/>
  <c r="P331" i="6"/>
  <c r="BI329" i="6"/>
  <c r="BH329" i="6"/>
  <c r="BG329" i="6"/>
  <c r="BF329" i="6"/>
  <c r="T329" i="6"/>
  <c r="R329" i="6"/>
  <c r="P329" i="6"/>
  <c r="BI327" i="6"/>
  <c r="BH327" i="6"/>
  <c r="BG327" i="6"/>
  <c r="BF327" i="6"/>
  <c r="T327" i="6"/>
  <c r="R327" i="6"/>
  <c r="P327" i="6"/>
  <c r="BI322" i="6"/>
  <c r="BH322" i="6"/>
  <c r="BG322" i="6"/>
  <c r="BF322" i="6"/>
  <c r="T322" i="6"/>
  <c r="R322" i="6"/>
  <c r="P322" i="6"/>
  <c r="BI317" i="6"/>
  <c r="BH317" i="6"/>
  <c r="BG317" i="6"/>
  <c r="BF317" i="6"/>
  <c r="T317" i="6"/>
  <c r="R317" i="6"/>
  <c r="P317" i="6"/>
  <c r="BI315" i="6"/>
  <c r="BH315" i="6"/>
  <c r="BG315" i="6"/>
  <c r="BF315" i="6"/>
  <c r="T315" i="6"/>
  <c r="R315" i="6"/>
  <c r="P315" i="6"/>
  <c r="BI312" i="6"/>
  <c r="BH312" i="6"/>
  <c r="BG312" i="6"/>
  <c r="BF312" i="6"/>
  <c r="T312" i="6"/>
  <c r="R312" i="6"/>
  <c r="P312" i="6"/>
  <c r="BI310" i="6"/>
  <c r="BH310" i="6"/>
  <c r="BG310" i="6"/>
  <c r="BF310" i="6"/>
  <c r="T310" i="6"/>
  <c r="R310" i="6"/>
  <c r="P310" i="6"/>
  <c r="BI305" i="6"/>
  <c r="BH305" i="6"/>
  <c r="BG305" i="6"/>
  <c r="BF305" i="6"/>
  <c r="T305" i="6"/>
  <c r="R305" i="6"/>
  <c r="P305" i="6"/>
  <c r="BI303" i="6"/>
  <c r="BH303" i="6"/>
  <c r="BG303" i="6"/>
  <c r="BF303" i="6"/>
  <c r="T303" i="6"/>
  <c r="R303" i="6"/>
  <c r="P303" i="6"/>
  <c r="BI298" i="6"/>
  <c r="BH298" i="6"/>
  <c r="BG298" i="6"/>
  <c r="BF298" i="6"/>
  <c r="T298" i="6"/>
  <c r="R298" i="6"/>
  <c r="P298" i="6"/>
  <c r="BI293" i="6"/>
  <c r="BH293" i="6"/>
  <c r="BG293" i="6"/>
  <c r="BF293" i="6"/>
  <c r="T293" i="6"/>
  <c r="R293" i="6"/>
  <c r="P293" i="6"/>
  <c r="BI291" i="6"/>
  <c r="BH291" i="6"/>
  <c r="BG291" i="6"/>
  <c r="BF291" i="6"/>
  <c r="T291" i="6"/>
  <c r="R291" i="6"/>
  <c r="P291" i="6"/>
  <c r="BI289" i="6"/>
  <c r="BH289" i="6"/>
  <c r="BG289" i="6"/>
  <c r="BF289" i="6"/>
  <c r="T289" i="6"/>
  <c r="R289" i="6"/>
  <c r="P289" i="6"/>
  <c r="BI287" i="6"/>
  <c r="BH287" i="6"/>
  <c r="BG287" i="6"/>
  <c r="BF287" i="6"/>
  <c r="T287" i="6"/>
  <c r="R287" i="6"/>
  <c r="P287" i="6"/>
  <c r="BI286" i="6"/>
  <c r="BH286" i="6"/>
  <c r="BG286" i="6"/>
  <c r="BF286" i="6"/>
  <c r="T286" i="6"/>
  <c r="R286" i="6"/>
  <c r="P286" i="6"/>
  <c r="BI285" i="6"/>
  <c r="BH285" i="6"/>
  <c r="BG285" i="6"/>
  <c r="BF285" i="6"/>
  <c r="T285" i="6"/>
  <c r="R285" i="6"/>
  <c r="P285" i="6"/>
  <c r="BI284" i="6"/>
  <c r="BH284" i="6"/>
  <c r="BG284" i="6"/>
  <c r="BF284" i="6"/>
  <c r="T284" i="6"/>
  <c r="R284" i="6"/>
  <c r="P284" i="6"/>
  <c r="BI282" i="6"/>
  <c r="BH282" i="6"/>
  <c r="BG282" i="6"/>
  <c r="BF282" i="6"/>
  <c r="T282" i="6"/>
  <c r="R282" i="6"/>
  <c r="P282" i="6"/>
  <c r="BI281" i="6"/>
  <c r="BH281" i="6"/>
  <c r="BG281" i="6"/>
  <c r="BF281" i="6"/>
  <c r="T281" i="6"/>
  <c r="R281" i="6"/>
  <c r="P281" i="6"/>
  <c r="BI279" i="6"/>
  <c r="BH279" i="6"/>
  <c r="BG279" i="6"/>
  <c r="BF279" i="6"/>
  <c r="T279" i="6"/>
  <c r="R279" i="6"/>
  <c r="P279" i="6"/>
  <c r="BI277" i="6"/>
  <c r="BH277" i="6"/>
  <c r="BG277" i="6"/>
  <c r="BF277" i="6"/>
  <c r="T277" i="6"/>
  <c r="R277" i="6"/>
  <c r="P277" i="6"/>
  <c r="BI276" i="6"/>
  <c r="BH276" i="6"/>
  <c r="BG276" i="6"/>
  <c r="BF276" i="6"/>
  <c r="T276" i="6"/>
  <c r="R276" i="6"/>
  <c r="P276" i="6"/>
  <c r="BI274" i="6"/>
  <c r="BH274" i="6"/>
  <c r="BG274" i="6"/>
  <c r="BF274" i="6"/>
  <c r="T274" i="6"/>
  <c r="R274" i="6"/>
  <c r="P274" i="6"/>
  <c r="BI273" i="6"/>
  <c r="BH273" i="6"/>
  <c r="BG273" i="6"/>
  <c r="BF273" i="6"/>
  <c r="T273" i="6"/>
  <c r="R273" i="6"/>
  <c r="P273" i="6"/>
  <c r="BI272" i="6"/>
  <c r="BH272" i="6"/>
  <c r="BG272" i="6"/>
  <c r="BF272" i="6"/>
  <c r="T272" i="6"/>
  <c r="R272" i="6"/>
  <c r="P272" i="6"/>
  <c r="BI271" i="6"/>
  <c r="BH271" i="6"/>
  <c r="BG271" i="6"/>
  <c r="BF271" i="6"/>
  <c r="T271" i="6"/>
  <c r="R271" i="6"/>
  <c r="P271" i="6"/>
  <c r="BI270" i="6"/>
  <c r="BH270" i="6"/>
  <c r="BG270" i="6"/>
  <c r="BF270" i="6"/>
  <c r="T270" i="6"/>
  <c r="R270" i="6"/>
  <c r="P270" i="6"/>
  <c r="BI269" i="6"/>
  <c r="BH269" i="6"/>
  <c r="BG269" i="6"/>
  <c r="BF269" i="6"/>
  <c r="T269" i="6"/>
  <c r="R269" i="6"/>
  <c r="P269" i="6"/>
  <c r="BI268" i="6"/>
  <c r="BH268" i="6"/>
  <c r="BG268" i="6"/>
  <c r="BF268" i="6"/>
  <c r="T268" i="6"/>
  <c r="R268" i="6"/>
  <c r="P268" i="6"/>
  <c r="BI266" i="6"/>
  <c r="BH266" i="6"/>
  <c r="BG266" i="6"/>
  <c r="BF266" i="6"/>
  <c r="T266" i="6"/>
  <c r="R266" i="6"/>
  <c r="P266" i="6"/>
  <c r="BI265" i="6"/>
  <c r="BH265" i="6"/>
  <c r="BG265" i="6"/>
  <c r="BF265" i="6"/>
  <c r="T265" i="6"/>
  <c r="R265" i="6"/>
  <c r="P265" i="6"/>
  <c r="BI264" i="6"/>
  <c r="BH264" i="6"/>
  <c r="BG264" i="6"/>
  <c r="BF264" i="6"/>
  <c r="T264" i="6"/>
  <c r="R264" i="6"/>
  <c r="P264" i="6"/>
  <c r="BI263" i="6"/>
  <c r="BH263" i="6"/>
  <c r="BG263" i="6"/>
  <c r="BF263" i="6"/>
  <c r="T263" i="6"/>
  <c r="R263" i="6"/>
  <c r="P263" i="6"/>
  <c r="BI262" i="6"/>
  <c r="BH262" i="6"/>
  <c r="BG262" i="6"/>
  <c r="BF262" i="6"/>
  <c r="T262" i="6"/>
  <c r="R262" i="6"/>
  <c r="P262" i="6"/>
  <c r="BI261" i="6"/>
  <c r="BH261" i="6"/>
  <c r="BG261" i="6"/>
  <c r="BF261" i="6"/>
  <c r="T261" i="6"/>
  <c r="R261" i="6"/>
  <c r="P261" i="6"/>
  <c r="BI260" i="6"/>
  <c r="BH260" i="6"/>
  <c r="BG260" i="6"/>
  <c r="BF260" i="6"/>
  <c r="T260" i="6"/>
  <c r="R260" i="6"/>
  <c r="P260" i="6"/>
  <c r="BI259" i="6"/>
  <c r="BH259" i="6"/>
  <c r="BG259" i="6"/>
  <c r="BF259" i="6"/>
  <c r="T259" i="6"/>
  <c r="R259" i="6"/>
  <c r="P259" i="6"/>
  <c r="BI257" i="6"/>
  <c r="BH257" i="6"/>
  <c r="BG257" i="6"/>
  <c r="BF257" i="6"/>
  <c r="T257" i="6"/>
  <c r="R257" i="6"/>
  <c r="P257" i="6"/>
  <c r="BI252" i="6"/>
  <c r="BH252" i="6"/>
  <c r="BG252" i="6"/>
  <c r="BF252" i="6"/>
  <c r="T252" i="6"/>
  <c r="R252" i="6"/>
  <c r="P252" i="6"/>
  <c r="BI250" i="6"/>
  <c r="BH250" i="6"/>
  <c r="BG250" i="6"/>
  <c r="BF250" i="6"/>
  <c r="T250" i="6"/>
  <c r="R250" i="6"/>
  <c r="P250" i="6"/>
  <c r="BI249" i="6"/>
  <c r="BH249" i="6"/>
  <c r="BG249" i="6"/>
  <c r="BF249" i="6"/>
  <c r="T249" i="6"/>
  <c r="R249" i="6"/>
  <c r="P249" i="6"/>
  <c r="BI247" i="6"/>
  <c r="BH247" i="6"/>
  <c r="BG247" i="6"/>
  <c r="BF247" i="6"/>
  <c r="T247" i="6"/>
  <c r="R247" i="6"/>
  <c r="P247" i="6"/>
  <c r="BI246" i="6"/>
  <c r="BH246" i="6"/>
  <c r="BG246" i="6"/>
  <c r="BF246" i="6"/>
  <c r="T246" i="6"/>
  <c r="R246" i="6"/>
  <c r="P246" i="6"/>
  <c r="BI245" i="6"/>
  <c r="BH245" i="6"/>
  <c r="BG245" i="6"/>
  <c r="BF245" i="6"/>
  <c r="T245" i="6"/>
  <c r="R245" i="6"/>
  <c r="P245" i="6"/>
  <c r="BI244" i="6"/>
  <c r="BH244" i="6"/>
  <c r="BG244" i="6"/>
  <c r="BF244" i="6"/>
  <c r="T244" i="6"/>
  <c r="R244" i="6"/>
  <c r="P244" i="6"/>
  <c r="BI243" i="6"/>
  <c r="BH243" i="6"/>
  <c r="BG243" i="6"/>
  <c r="BF243" i="6"/>
  <c r="T243" i="6"/>
  <c r="R243" i="6"/>
  <c r="P243" i="6"/>
  <c r="BI241" i="6"/>
  <c r="BH241" i="6"/>
  <c r="BG241" i="6"/>
  <c r="BF241" i="6"/>
  <c r="T241" i="6"/>
  <c r="R241" i="6"/>
  <c r="P241" i="6"/>
  <c r="BI240" i="6"/>
  <c r="BH240" i="6"/>
  <c r="BG240" i="6"/>
  <c r="BF240" i="6"/>
  <c r="T240" i="6"/>
  <c r="R240" i="6"/>
  <c r="P240" i="6"/>
  <c r="BI236" i="6"/>
  <c r="BH236" i="6"/>
  <c r="BG236" i="6"/>
  <c r="BF236" i="6"/>
  <c r="T236" i="6"/>
  <c r="R236" i="6"/>
  <c r="P236" i="6"/>
  <c r="BI231" i="6"/>
  <c r="BH231" i="6"/>
  <c r="BG231" i="6"/>
  <c r="BF231" i="6"/>
  <c r="T231" i="6"/>
  <c r="R231" i="6"/>
  <c r="P231" i="6"/>
  <c r="BI229" i="6"/>
  <c r="BH229" i="6"/>
  <c r="BG229" i="6"/>
  <c r="BF229" i="6"/>
  <c r="T229" i="6"/>
  <c r="R229" i="6"/>
  <c r="P229" i="6"/>
  <c r="BI228" i="6"/>
  <c r="BH228" i="6"/>
  <c r="BG228" i="6"/>
  <c r="BF228" i="6"/>
  <c r="T228" i="6"/>
  <c r="R228" i="6"/>
  <c r="P228" i="6"/>
  <c r="BI227" i="6"/>
  <c r="BH227" i="6"/>
  <c r="BG227" i="6"/>
  <c r="BF227" i="6"/>
  <c r="T227" i="6"/>
  <c r="R227" i="6"/>
  <c r="P227" i="6"/>
  <c r="BI226" i="6"/>
  <c r="BH226" i="6"/>
  <c r="BG226" i="6"/>
  <c r="BF226" i="6"/>
  <c r="T226" i="6"/>
  <c r="R226" i="6"/>
  <c r="P226" i="6"/>
  <c r="BI221" i="6"/>
  <c r="BH221" i="6"/>
  <c r="BG221" i="6"/>
  <c r="BF221" i="6"/>
  <c r="T221" i="6"/>
  <c r="R221" i="6"/>
  <c r="P221" i="6"/>
  <c r="BI220" i="6"/>
  <c r="BH220" i="6"/>
  <c r="BG220" i="6"/>
  <c r="BF220" i="6"/>
  <c r="T220" i="6"/>
  <c r="R220" i="6"/>
  <c r="P220" i="6"/>
  <c r="BI219" i="6"/>
  <c r="BH219" i="6"/>
  <c r="BG219" i="6"/>
  <c r="BF219" i="6"/>
  <c r="T219" i="6"/>
  <c r="R219" i="6"/>
  <c r="P219" i="6"/>
  <c r="BI218" i="6"/>
  <c r="BH218" i="6"/>
  <c r="BG218" i="6"/>
  <c r="BF218" i="6"/>
  <c r="T218" i="6"/>
  <c r="R218" i="6"/>
  <c r="P218" i="6"/>
  <c r="BI213" i="6"/>
  <c r="BH213" i="6"/>
  <c r="BG213" i="6"/>
  <c r="BF213" i="6"/>
  <c r="T213" i="6"/>
  <c r="R213" i="6"/>
  <c r="P213" i="6"/>
  <c r="BI212" i="6"/>
  <c r="BH212" i="6"/>
  <c r="BG212" i="6"/>
  <c r="BF212" i="6"/>
  <c r="T212" i="6"/>
  <c r="R212" i="6"/>
  <c r="P212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198" i="6"/>
  <c r="BH198" i="6"/>
  <c r="BG198" i="6"/>
  <c r="BF198" i="6"/>
  <c r="T198" i="6"/>
  <c r="R198" i="6"/>
  <c r="P198" i="6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3" i="6"/>
  <c r="BH193" i="6"/>
  <c r="BG193" i="6"/>
  <c r="BF193" i="6"/>
  <c r="T193" i="6"/>
  <c r="R193" i="6"/>
  <c r="P193" i="6"/>
  <c r="BI188" i="6"/>
  <c r="BH188" i="6"/>
  <c r="BG188" i="6"/>
  <c r="BF188" i="6"/>
  <c r="T188" i="6"/>
  <c r="R188" i="6"/>
  <c r="P188" i="6"/>
  <c r="BI186" i="6"/>
  <c r="BH186" i="6"/>
  <c r="BG186" i="6"/>
  <c r="BF186" i="6"/>
  <c r="T186" i="6"/>
  <c r="R186" i="6"/>
  <c r="P186" i="6"/>
  <c r="BI181" i="6"/>
  <c r="BH181" i="6"/>
  <c r="BG181" i="6"/>
  <c r="BF181" i="6"/>
  <c r="T181" i="6"/>
  <c r="R181" i="6"/>
  <c r="P181" i="6"/>
  <c r="BI179" i="6"/>
  <c r="BH179" i="6"/>
  <c r="BG179" i="6"/>
  <c r="BF179" i="6"/>
  <c r="T179" i="6"/>
  <c r="R179" i="6"/>
  <c r="P179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67" i="6"/>
  <c r="BH167" i="6"/>
  <c r="BG167" i="6"/>
  <c r="BF167" i="6"/>
  <c r="T167" i="6"/>
  <c r="R167" i="6"/>
  <c r="P167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2" i="6"/>
  <c r="BH142" i="6"/>
  <c r="BG142" i="6"/>
  <c r="BF142" i="6"/>
  <c r="T142" i="6"/>
  <c r="R142" i="6"/>
  <c r="P142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1" i="6"/>
  <c r="BH121" i="6"/>
  <c r="BG121" i="6"/>
  <c r="BF121" i="6"/>
  <c r="T121" i="6"/>
  <c r="T120" i="6"/>
  <c r="R121" i="6"/>
  <c r="R120" i="6"/>
  <c r="P121" i="6"/>
  <c r="P120" i="6"/>
  <c r="BI118" i="6"/>
  <c r="BH118" i="6"/>
  <c r="BG118" i="6"/>
  <c r="BF118" i="6"/>
  <c r="T118" i="6"/>
  <c r="R118" i="6"/>
  <c r="P118" i="6"/>
  <c r="BI115" i="6"/>
  <c r="BH115" i="6"/>
  <c r="BG115" i="6"/>
  <c r="BF115" i="6"/>
  <c r="T115" i="6"/>
  <c r="R115" i="6"/>
  <c r="P115" i="6"/>
  <c r="BI113" i="6"/>
  <c r="BH113" i="6"/>
  <c r="BG113" i="6"/>
  <c r="BF113" i="6"/>
  <c r="T113" i="6"/>
  <c r="R113" i="6"/>
  <c r="P113" i="6"/>
  <c r="BI111" i="6"/>
  <c r="BH111" i="6"/>
  <c r="BG111" i="6"/>
  <c r="BF111" i="6"/>
  <c r="T111" i="6"/>
  <c r="R111" i="6"/>
  <c r="P111" i="6"/>
  <c r="BI108" i="6"/>
  <c r="BH108" i="6"/>
  <c r="BG108" i="6"/>
  <c r="BF108" i="6"/>
  <c r="T108" i="6"/>
  <c r="R108" i="6"/>
  <c r="P108" i="6"/>
  <c r="BI106" i="6"/>
  <c r="BH106" i="6"/>
  <c r="BG106" i="6"/>
  <c r="BF106" i="6"/>
  <c r="T106" i="6"/>
  <c r="R106" i="6"/>
  <c r="P106" i="6"/>
  <c r="BI104" i="6"/>
  <c r="BH104" i="6"/>
  <c r="BG104" i="6"/>
  <c r="BF104" i="6"/>
  <c r="T104" i="6"/>
  <c r="R104" i="6"/>
  <c r="P104" i="6"/>
  <c r="BI102" i="6"/>
  <c r="BH102" i="6"/>
  <c r="BG102" i="6"/>
  <c r="BF102" i="6"/>
  <c r="T102" i="6"/>
  <c r="R102" i="6"/>
  <c r="P102" i="6"/>
  <c r="BI100" i="6"/>
  <c r="BH100" i="6"/>
  <c r="BG100" i="6"/>
  <c r="BF100" i="6"/>
  <c r="T100" i="6"/>
  <c r="R100" i="6"/>
  <c r="P100" i="6"/>
  <c r="BI94" i="6"/>
  <c r="BH94" i="6"/>
  <c r="BG94" i="6"/>
  <c r="BF94" i="6"/>
  <c r="T94" i="6"/>
  <c r="T93" i="6"/>
  <c r="R94" i="6"/>
  <c r="R93" i="6"/>
  <c r="P94" i="6"/>
  <c r="P93" i="6"/>
  <c r="J88" i="6"/>
  <c r="J87" i="6"/>
  <c r="F87" i="6"/>
  <c r="F85" i="6"/>
  <c r="E83" i="6"/>
  <c r="J55" i="6"/>
  <c r="J54" i="6"/>
  <c r="F54" i="6"/>
  <c r="F52" i="6"/>
  <c r="E50" i="6"/>
  <c r="J18" i="6"/>
  <c r="E18" i="6"/>
  <c r="F88" i="6"/>
  <c r="J17" i="6"/>
  <c r="J12" i="6"/>
  <c r="J85" i="6"/>
  <c r="E7" i="6"/>
  <c r="E48" i="6"/>
  <c r="J37" i="5"/>
  <c r="J36" i="5"/>
  <c r="AY58" i="1"/>
  <c r="J35" i="5"/>
  <c r="AX58" i="1"/>
  <c r="BI234" i="5"/>
  <c r="BH234" i="5"/>
  <c r="BG234" i="5"/>
  <c r="BF234" i="5"/>
  <c r="T234" i="5"/>
  <c r="R234" i="5"/>
  <c r="P234" i="5"/>
  <c r="BI232" i="5"/>
  <c r="BH232" i="5"/>
  <c r="BG232" i="5"/>
  <c r="BF232" i="5"/>
  <c r="T232" i="5"/>
  <c r="R232" i="5"/>
  <c r="P232" i="5"/>
  <c r="BI229" i="5"/>
  <c r="BH229" i="5"/>
  <c r="BG229" i="5"/>
  <c r="BF229" i="5"/>
  <c r="T229" i="5"/>
  <c r="R229" i="5"/>
  <c r="P229" i="5"/>
  <c r="BI227" i="5"/>
  <c r="BH227" i="5"/>
  <c r="BG227" i="5"/>
  <c r="BF227" i="5"/>
  <c r="T227" i="5"/>
  <c r="R227" i="5"/>
  <c r="P227" i="5"/>
  <c r="BI223" i="5"/>
  <c r="BH223" i="5"/>
  <c r="BG223" i="5"/>
  <c r="BF223" i="5"/>
  <c r="T223" i="5"/>
  <c r="R223" i="5"/>
  <c r="P223" i="5"/>
  <c r="BI221" i="5"/>
  <c r="BH221" i="5"/>
  <c r="BG221" i="5"/>
  <c r="BF221" i="5"/>
  <c r="T221" i="5"/>
  <c r="R221" i="5"/>
  <c r="P221" i="5"/>
  <c r="BI217" i="5"/>
  <c r="BH217" i="5"/>
  <c r="BG217" i="5"/>
  <c r="BF217" i="5"/>
  <c r="T217" i="5"/>
  <c r="R217" i="5"/>
  <c r="P217" i="5"/>
  <c r="BI215" i="5"/>
  <c r="BH215" i="5"/>
  <c r="BG215" i="5"/>
  <c r="BF215" i="5"/>
  <c r="T215" i="5"/>
  <c r="R215" i="5"/>
  <c r="P215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0" i="5"/>
  <c r="BH200" i="5"/>
  <c r="BG200" i="5"/>
  <c r="BF200" i="5"/>
  <c r="T200" i="5"/>
  <c r="R200" i="5"/>
  <c r="P200" i="5"/>
  <c r="BI197" i="5"/>
  <c r="BH197" i="5"/>
  <c r="BG197" i="5"/>
  <c r="BF197" i="5"/>
  <c r="T197" i="5"/>
  <c r="R197" i="5"/>
  <c r="P197" i="5"/>
  <c r="BI195" i="5"/>
  <c r="BH195" i="5"/>
  <c r="BG195" i="5"/>
  <c r="BF195" i="5"/>
  <c r="T195" i="5"/>
  <c r="R195" i="5"/>
  <c r="P195" i="5"/>
  <c r="BI189" i="5"/>
  <c r="BH189" i="5"/>
  <c r="BG189" i="5"/>
  <c r="BF189" i="5"/>
  <c r="T189" i="5"/>
  <c r="R189" i="5"/>
  <c r="P189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8" i="5"/>
  <c r="BH178" i="5"/>
  <c r="BG178" i="5"/>
  <c r="BF178" i="5"/>
  <c r="T178" i="5"/>
  <c r="R178" i="5"/>
  <c r="P178" i="5"/>
  <c r="BI176" i="5"/>
  <c r="BH176" i="5"/>
  <c r="BG176" i="5"/>
  <c r="BF176" i="5"/>
  <c r="T176" i="5"/>
  <c r="R176" i="5"/>
  <c r="P176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59" i="5"/>
  <c r="BH159" i="5"/>
  <c r="BG159" i="5"/>
  <c r="BF159" i="5"/>
  <c r="T159" i="5"/>
  <c r="R159" i="5"/>
  <c r="P159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R148" i="5"/>
  <c r="P148" i="5"/>
  <c r="BI145" i="5"/>
  <c r="BH145" i="5"/>
  <c r="BG145" i="5"/>
  <c r="BF145" i="5"/>
  <c r="T145" i="5"/>
  <c r="R145" i="5"/>
  <c r="P145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6" i="5"/>
  <c r="BH136" i="5"/>
  <c r="BG136" i="5"/>
  <c r="BF136" i="5"/>
  <c r="T136" i="5"/>
  <c r="T135" i="5"/>
  <c r="R136" i="5"/>
  <c r="R135" i="5"/>
  <c r="P136" i="5"/>
  <c r="P135" i="5" s="1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1" i="5"/>
  <c r="BH121" i="5"/>
  <c r="BG121" i="5"/>
  <c r="BF121" i="5"/>
  <c r="T121" i="5"/>
  <c r="R121" i="5"/>
  <c r="P121" i="5"/>
  <c r="BI117" i="5"/>
  <c r="BH117" i="5"/>
  <c r="BG117" i="5"/>
  <c r="BF117" i="5"/>
  <c r="T117" i="5"/>
  <c r="R117" i="5"/>
  <c r="P117" i="5"/>
  <c r="BI113" i="5"/>
  <c r="BH113" i="5"/>
  <c r="BG113" i="5"/>
  <c r="BF113" i="5"/>
  <c r="T113" i="5"/>
  <c r="R113" i="5"/>
  <c r="P113" i="5"/>
  <c r="BI111" i="5"/>
  <c r="BH111" i="5"/>
  <c r="BG111" i="5"/>
  <c r="BF111" i="5"/>
  <c r="T111" i="5"/>
  <c r="R111" i="5"/>
  <c r="P111" i="5"/>
  <c r="BI107" i="5"/>
  <c r="BH107" i="5"/>
  <c r="BG107" i="5"/>
  <c r="BF107" i="5"/>
  <c r="T107" i="5"/>
  <c r="R107" i="5"/>
  <c r="P107" i="5"/>
  <c r="BI105" i="5"/>
  <c r="BH105" i="5"/>
  <c r="BG105" i="5"/>
  <c r="BF105" i="5"/>
  <c r="T105" i="5"/>
  <c r="R105" i="5"/>
  <c r="P105" i="5"/>
  <c r="BI103" i="5"/>
  <c r="BH103" i="5"/>
  <c r="BG103" i="5"/>
  <c r="BF103" i="5"/>
  <c r="T103" i="5"/>
  <c r="R103" i="5"/>
  <c r="P103" i="5"/>
  <c r="BI97" i="5"/>
  <c r="BH97" i="5"/>
  <c r="BG97" i="5"/>
  <c r="BF97" i="5"/>
  <c r="T97" i="5"/>
  <c r="T96" i="5"/>
  <c r="R97" i="5"/>
  <c r="R96" i="5"/>
  <c r="P97" i="5"/>
  <c r="P96" i="5"/>
  <c r="BI94" i="5"/>
  <c r="BH94" i="5"/>
  <c r="BG94" i="5"/>
  <c r="BF94" i="5"/>
  <c r="T94" i="5"/>
  <c r="R94" i="5"/>
  <c r="P94" i="5"/>
  <c r="BI92" i="5"/>
  <c r="BH92" i="5"/>
  <c r="BG92" i="5"/>
  <c r="BF92" i="5"/>
  <c r="T92" i="5"/>
  <c r="R92" i="5"/>
  <c r="P92" i="5"/>
  <c r="BI90" i="5"/>
  <c r="BH90" i="5"/>
  <c r="BG90" i="5"/>
  <c r="BF90" i="5"/>
  <c r="T90" i="5"/>
  <c r="R90" i="5"/>
  <c r="P90" i="5"/>
  <c r="J84" i="5"/>
  <c r="J83" i="5"/>
  <c r="F83" i="5"/>
  <c r="F81" i="5"/>
  <c r="E79" i="5"/>
  <c r="J55" i="5"/>
  <c r="J54" i="5"/>
  <c r="F54" i="5"/>
  <c r="F52" i="5"/>
  <c r="E50" i="5"/>
  <c r="J18" i="5"/>
  <c r="E18" i="5"/>
  <c r="F55" i="5"/>
  <c r="J17" i="5"/>
  <c r="J12" i="5"/>
  <c r="J81" i="5" s="1"/>
  <c r="E7" i="5"/>
  <c r="E77" i="5"/>
  <c r="J37" i="4"/>
  <c r="J36" i="4"/>
  <c r="AY57" i="1"/>
  <c r="J35" i="4"/>
  <c r="AX57" i="1"/>
  <c r="BI186" i="4"/>
  <c r="BH186" i="4"/>
  <c r="BG186" i="4"/>
  <c r="BF186" i="4"/>
  <c r="T186" i="4"/>
  <c r="T185" i="4"/>
  <c r="T184" i="4"/>
  <c r="R186" i="4"/>
  <c r="R185" i="4"/>
  <c r="R184" i="4"/>
  <c r="P186" i="4"/>
  <c r="P185" i="4" s="1"/>
  <c r="P184" i="4" s="1"/>
  <c r="BI182" i="4"/>
  <c r="BH182" i="4"/>
  <c r="BG182" i="4"/>
  <c r="BF182" i="4"/>
  <c r="T182" i="4"/>
  <c r="T181" i="4"/>
  <c r="R182" i="4"/>
  <c r="R181" i="4"/>
  <c r="P182" i="4"/>
  <c r="P181" i="4" s="1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BI115" i="4"/>
  <c r="BH115" i="4"/>
  <c r="BG115" i="4"/>
  <c r="BF115" i="4"/>
  <c r="T115" i="4"/>
  <c r="T114" i="4"/>
  <c r="R115" i="4"/>
  <c r="R114" i="4" s="1"/>
  <c r="P115" i="4"/>
  <c r="P114" i="4"/>
  <c r="BI112" i="4"/>
  <c r="BH112" i="4"/>
  <c r="BG112" i="4"/>
  <c r="BF112" i="4"/>
  <c r="T112" i="4"/>
  <c r="R112" i="4"/>
  <c r="P112" i="4"/>
  <c r="BI109" i="4"/>
  <c r="BH109" i="4"/>
  <c r="BG109" i="4"/>
  <c r="BF109" i="4"/>
  <c r="T109" i="4"/>
  <c r="R109" i="4"/>
  <c r="P109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BI94" i="4"/>
  <c r="BH94" i="4"/>
  <c r="BG94" i="4"/>
  <c r="BF94" i="4"/>
  <c r="T94" i="4"/>
  <c r="T93" i="4"/>
  <c r="R94" i="4"/>
  <c r="R93" i="4"/>
  <c r="P94" i="4"/>
  <c r="P93" i="4" s="1"/>
  <c r="J88" i="4"/>
  <c r="J87" i="4"/>
  <c r="F87" i="4"/>
  <c r="F85" i="4"/>
  <c r="E83" i="4"/>
  <c r="J55" i="4"/>
  <c r="J54" i="4"/>
  <c r="F54" i="4"/>
  <c r="F52" i="4"/>
  <c r="E50" i="4"/>
  <c r="J18" i="4"/>
  <c r="E18" i="4"/>
  <c r="F88" i="4" s="1"/>
  <c r="J17" i="4"/>
  <c r="J12" i="4"/>
  <c r="J85" i="4"/>
  <c r="E7" i="4"/>
  <c r="E48" i="4" s="1"/>
  <c r="J37" i="3"/>
  <c r="J36" i="3"/>
  <c r="AY56" i="1" s="1"/>
  <c r="J35" i="3"/>
  <c r="AX56" i="1" s="1"/>
  <c r="BI429" i="3"/>
  <c r="BH429" i="3"/>
  <c r="BG429" i="3"/>
  <c r="BF429" i="3"/>
  <c r="T429" i="3"/>
  <c r="R429" i="3"/>
  <c r="P429" i="3"/>
  <c r="BI425" i="3"/>
  <c r="BH425" i="3"/>
  <c r="BG425" i="3"/>
  <c r="BF425" i="3"/>
  <c r="T425" i="3"/>
  <c r="R425" i="3"/>
  <c r="P425" i="3"/>
  <c r="BI421" i="3"/>
  <c r="BH421" i="3"/>
  <c r="BG421" i="3"/>
  <c r="BF421" i="3"/>
  <c r="T421" i="3"/>
  <c r="R421" i="3"/>
  <c r="P421" i="3"/>
  <c r="BI417" i="3"/>
  <c r="BH417" i="3"/>
  <c r="BG417" i="3"/>
  <c r="BF417" i="3"/>
  <c r="T417" i="3"/>
  <c r="R417" i="3"/>
  <c r="P417" i="3"/>
  <c r="BI414" i="3"/>
  <c r="BH414" i="3"/>
  <c r="BG414" i="3"/>
  <c r="BF414" i="3"/>
  <c r="T414" i="3"/>
  <c r="R414" i="3"/>
  <c r="P414" i="3"/>
  <c r="BI410" i="3"/>
  <c r="BH410" i="3"/>
  <c r="BG410" i="3"/>
  <c r="BF410" i="3"/>
  <c r="T410" i="3"/>
  <c r="R410" i="3"/>
  <c r="P410" i="3"/>
  <c r="BI406" i="3"/>
  <c r="BH406" i="3"/>
  <c r="BG406" i="3"/>
  <c r="BF406" i="3"/>
  <c r="T406" i="3"/>
  <c r="R406" i="3"/>
  <c r="P406" i="3"/>
  <c r="BI402" i="3"/>
  <c r="BH402" i="3"/>
  <c r="BG402" i="3"/>
  <c r="BF402" i="3"/>
  <c r="T402" i="3"/>
  <c r="R402" i="3"/>
  <c r="P402" i="3"/>
  <c r="BI398" i="3"/>
  <c r="BH398" i="3"/>
  <c r="BG398" i="3"/>
  <c r="BF398" i="3"/>
  <c r="T398" i="3"/>
  <c r="R398" i="3"/>
  <c r="P398" i="3"/>
  <c r="BI396" i="3"/>
  <c r="BH396" i="3"/>
  <c r="BG396" i="3"/>
  <c r="BF396" i="3"/>
  <c r="T396" i="3"/>
  <c r="R396" i="3"/>
  <c r="P396" i="3"/>
  <c r="BI392" i="3"/>
  <c r="BH392" i="3"/>
  <c r="BG392" i="3"/>
  <c r="BF392" i="3"/>
  <c r="T392" i="3"/>
  <c r="R392" i="3"/>
  <c r="P392" i="3"/>
  <c r="BI388" i="3"/>
  <c r="BH388" i="3"/>
  <c r="BG388" i="3"/>
  <c r="BF388" i="3"/>
  <c r="T388" i="3"/>
  <c r="R388" i="3"/>
  <c r="P388" i="3"/>
  <c r="BI384" i="3"/>
  <c r="BH384" i="3"/>
  <c r="BG384" i="3"/>
  <c r="BF384" i="3"/>
  <c r="T384" i="3"/>
  <c r="R384" i="3"/>
  <c r="P384" i="3"/>
  <c r="BI380" i="3"/>
  <c r="BH380" i="3"/>
  <c r="BG380" i="3"/>
  <c r="BF380" i="3"/>
  <c r="T380" i="3"/>
  <c r="R380" i="3"/>
  <c r="P380" i="3"/>
  <c r="BI376" i="3"/>
  <c r="BH376" i="3"/>
  <c r="BG376" i="3"/>
  <c r="BF376" i="3"/>
  <c r="T376" i="3"/>
  <c r="R376" i="3"/>
  <c r="P376" i="3"/>
  <c r="BI374" i="3"/>
  <c r="BH374" i="3"/>
  <c r="BG374" i="3"/>
  <c r="BF374" i="3"/>
  <c r="T374" i="3"/>
  <c r="R374" i="3"/>
  <c r="P374" i="3"/>
  <c r="BI370" i="3"/>
  <c r="BH370" i="3"/>
  <c r="BG370" i="3"/>
  <c r="BF370" i="3"/>
  <c r="T370" i="3"/>
  <c r="R370" i="3"/>
  <c r="P370" i="3"/>
  <c r="BI366" i="3"/>
  <c r="BH366" i="3"/>
  <c r="BG366" i="3"/>
  <c r="BF366" i="3"/>
  <c r="T366" i="3"/>
  <c r="R366" i="3"/>
  <c r="P366" i="3"/>
  <c r="BI363" i="3"/>
  <c r="BH363" i="3"/>
  <c r="BG363" i="3"/>
  <c r="BF363" i="3"/>
  <c r="T363" i="3"/>
  <c r="R363" i="3"/>
  <c r="P363" i="3"/>
  <c r="BI360" i="3"/>
  <c r="BH360" i="3"/>
  <c r="BG360" i="3"/>
  <c r="BF360" i="3"/>
  <c r="T360" i="3"/>
  <c r="R360" i="3"/>
  <c r="P360" i="3"/>
  <c r="BI357" i="3"/>
  <c r="BH357" i="3"/>
  <c r="BG357" i="3"/>
  <c r="BF357" i="3"/>
  <c r="T357" i="3"/>
  <c r="R357" i="3"/>
  <c r="P357" i="3"/>
  <c r="BI355" i="3"/>
  <c r="BH355" i="3"/>
  <c r="BG355" i="3"/>
  <c r="BF355" i="3"/>
  <c r="T355" i="3"/>
  <c r="R355" i="3"/>
  <c r="P355" i="3"/>
  <c r="BI352" i="3"/>
  <c r="BH352" i="3"/>
  <c r="BG352" i="3"/>
  <c r="BF352" i="3"/>
  <c r="T352" i="3"/>
  <c r="R352" i="3"/>
  <c r="P352" i="3"/>
  <c r="BI349" i="3"/>
  <c r="BH349" i="3"/>
  <c r="BG349" i="3"/>
  <c r="BF349" i="3"/>
  <c r="T349" i="3"/>
  <c r="R349" i="3"/>
  <c r="P349" i="3"/>
  <c r="BI346" i="3"/>
  <c r="BH346" i="3"/>
  <c r="BG346" i="3"/>
  <c r="BF346" i="3"/>
  <c r="T346" i="3"/>
  <c r="R346" i="3"/>
  <c r="P346" i="3"/>
  <c r="BI342" i="3"/>
  <c r="BH342" i="3"/>
  <c r="BG342" i="3"/>
  <c r="BF342" i="3"/>
  <c r="T342" i="3"/>
  <c r="R342" i="3"/>
  <c r="P342" i="3"/>
  <c r="BI340" i="3"/>
  <c r="BH340" i="3"/>
  <c r="BG340" i="3"/>
  <c r="BF340" i="3"/>
  <c r="T340" i="3"/>
  <c r="R340" i="3"/>
  <c r="P340" i="3"/>
  <c r="BI337" i="3"/>
  <c r="BH337" i="3"/>
  <c r="BG337" i="3"/>
  <c r="BF337" i="3"/>
  <c r="T337" i="3"/>
  <c r="R337" i="3"/>
  <c r="P337" i="3"/>
  <c r="BI333" i="3"/>
  <c r="BH333" i="3"/>
  <c r="BG333" i="3"/>
  <c r="BF333" i="3"/>
  <c r="T333" i="3"/>
  <c r="R333" i="3"/>
  <c r="P333" i="3"/>
  <c r="BI330" i="3"/>
  <c r="BH330" i="3"/>
  <c r="BG330" i="3"/>
  <c r="BF330" i="3"/>
  <c r="T330" i="3"/>
  <c r="R330" i="3"/>
  <c r="P330" i="3"/>
  <c r="BI326" i="3"/>
  <c r="BH326" i="3"/>
  <c r="BG326" i="3"/>
  <c r="BF326" i="3"/>
  <c r="T326" i="3"/>
  <c r="R326" i="3"/>
  <c r="P326" i="3"/>
  <c r="BI323" i="3"/>
  <c r="BH323" i="3"/>
  <c r="BG323" i="3"/>
  <c r="BF323" i="3"/>
  <c r="T323" i="3"/>
  <c r="R323" i="3"/>
  <c r="P323" i="3"/>
  <c r="BI321" i="3"/>
  <c r="BH321" i="3"/>
  <c r="BG321" i="3"/>
  <c r="BF321" i="3"/>
  <c r="T321" i="3"/>
  <c r="R321" i="3"/>
  <c r="P321" i="3"/>
  <c r="BI317" i="3"/>
  <c r="BH317" i="3"/>
  <c r="BG317" i="3"/>
  <c r="BF317" i="3"/>
  <c r="T317" i="3"/>
  <c r="R317" i="3"/>
  <c r="P317" i="3"/>
  <c r="BI316" i="3"/>
  <c r="BH316" i="3"/>
  <c r="BG316" i="3"/>
  <c r="BF316" i="3"/>
  <c r="T316" i="3"/>
  <c r="R316" i="3"/>
  <c r="P316" i="3"/>
  <c r="BI314" i="3"/>
  <c r="BH314" i="3"/>
  <c r="BG314" i="3"/>
  <c r="BF314" i="3"/>
  <c r="T314" i="3"/>
  <c r="R314" i="3"/>
  <c r="P314" i="3"/>
  <c r="BI310" i="3"/>
  <c r="BH310" i="3"/>
  <c r="BG310" i="3"/>
  <c r="BF310" i="3"/>
  <c r="T310" i="3"/>
  <c r="R310" i="3"/>
  <c r="P310" i="3"/>
  <c r="BI306" i="3"/>
  <c r="BH306" i="3"/>
  <c r="BG306" i="3"/>
  <c r="BF306" i="3"/>
  <c r="T306" i="3"/>
  <c r="R306" i="3"/>
  <c r="P306" i="3"/>
  <c r="BI302" i="3"/>
  <c r="BH302" i="3"/>
  <c r="BG302" i="3"/>
  <c r="BF302" i="3"/>
  <c r="T302" i="3"/>
  <c r="R302" i="3"/>
  <c r="P302" i="3"/>
  <c r="BI298" i="3"/>
  <c r="BH298" i="3"/>
  <c r="BG298" i="3"/>
  <c r="BF298" i="3"/>
  <c r="T298" i="3"/>
  <c r="R298" i="3"/>
  <c r="P298" i="3"/>
  <c r="BI294" i="3"/>
  <c r="BH294" i="3"/>
  <c r="BG294" i="3"/>
  <c r="BF294" i="3"/>
  <c r="T294" i="3"/>
  <c r="R294" i="3"/>
  <c r="P294" i="3"/>
  <c r="BI290" i="3"/>
  <c r="BH290" i="3"/>
  <c r="BG290" i="3"/>
  <c r="BF290" i="3"/>
  <c r="T290" i="3"/>
  <c r="R290" i="3"/>
  <c r="P290" i="3"/>
  <c r="BI286" i="3"/>
  <c r="BH286" i="3"/>
  <c r="BG286" i="3"/>
  <c r="BF286" i="3"/>
  <c r="T286" i="3"/>
  <c r="R286" i="3"/>
  <c r="P286" i="3"/>
  <c r="BI283" i="3"/>
  <c r="BH283" i="3"/>
  <c r="BG283" i="3"/>
  <c r="BF283" i="3"/>
  <c r="T283" i="3"/>
  <c r="R283" i="3"/>
  <c r="P283" i="3"/>
  <c r="BI280" i="3"/>
  <c r="BH280" i="3"/>
  <c r="BG280" i="3"/>
  <c r="BF280" i="3"/>
  <c r="T280" i="3"/>
  <c r="R280" i="3"/>
  <c r="P280" i="3"/>
  <c r="BI276" i="3"/>
  <c r="BH276" i="3"/>
  <c r="BG276" i="3"/>
  <c r="BF276" i="3"/>
  <c r="T276" i="3"/>
  <c r="R276" i="3"/>
  <c r="P276" i="3"/>
  <c r="BI272" i="3"/>
  <c r="BH272" i="3"/>
  <c r="BG272" i="3"/>
  <c r="BF272" i="3"/>
  <c r="T272" i="3"/>
  <c r="R272" i="3"/>
  <c r="P272" i="3"/>
  <c r="BI268" i="3"/>
  <c r="BH268" i="3"/>
  <c r="BG268" i="3"/>
  <c r="BF268" i="3"/>
  <c r="T268" i="3"/>
  <c r="R268" i="3"/>
  <c r="P268" i="3"/>
  <c r="BI264" i="3"/>
  <c r="BH264" i="3"/>
  <c r="BG264" i="3"/>
  <c r="BF264" i="3"/>
  <c r="T264" i="3"/>
  <c r="R264" i="3"/>
  <c r="P264" i="3"/>
  <c r="BI260" i="3"/>
  <c r="BH260" i="3"/>
  <c r="BG260" i="3"/>
  <c r="BF260" i="3"/>
  <c r="T260" i="3"/>
  <c r="R260" i="3"/>
  <c r="P260" i="3"/>
  <c r="BI256" i="3"/>
  <c r="BH256" i="3"/>
  <c r="BG256" i="3"/>
  <c r="BF256" i="3"/>
  <c r="T256" i="3"/>
  <c r="R256" i="3"/>
  <c r="P256" i="3"/>
  <c r="BI252" i="3"/>
  <c r="BH252" i="3"/>
  <c r="BG252" i="3"/>
  <c r="BF252" i="3"/>
  <c r="T252" i="3"/>
  <c r="R252" i="3"/>
  <c r="P252" i="3"/>
  <c r="BI248" i="3"/>
  <c r="BH248" i="3"/>
  <c r="BG248" i="3"/>
  <c r="BF248" i="3"/>
  <c r="T248" i="3"/>
  <c r="R248" i="3"/>
  <c r="P248" i="3"/>
  <c r="BI244" i="3"/>
  <c r="BH244" i="3"/>
  <c r="BG244" i="3"/>
  <c r="BF244" i="3"/>
  <c r="T244" i="3"/>
  <c r="R244" i="3"/>
  <c r="P244" i="3"/>
  <c r="BI240" i="3"/>
  <c r="BH240" i="3"/>
  <c r="BG240" i="3"/>
  <c r="BF240" i="3"/>
  <c r="T240" i="3"/>
  <c r="R240" i="3"/>
  <c r="P240" i="3"/>
  <c r="BI236" i="3"/>
  <c r="BH236" i="3"/>
  <c r="BG236" i="3"/>
  <c r="BF236" i="3"/>
  <c r="T236" i="3"/>
  <c r="R236" i="3"/>
  <c r="P236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5" i="3"/>
  <c r="BH225" i="3"/>
  <c r="BG225" i="3"/>
  <c r="BF225" i="3"/>
  <c r="T225" i="3"/>
  <c r="R225" i="3"/>
  <c r="P225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R203" i="3"/>
  <c r="P203" i="3"/>
  <c r="BI199" i="3"/>
  <c r="BH199" i="3"/>
  <c r="BG199" i="3"/>
  <c r="BF199" i="3"/>
  <c r="T199" i="3"/>
  <c r="R199" i="3"/>
  <c r="P199" i="3"/>
  <c r="BI195" i="3"/>
  <c r="BH195" i="3"/>
  <c r="BG195" i="3"/>
  <c r="BF195" i="3"/>
  <c r="T195" i="3"/>
  <c r="R195" i="3"/>
  <c r="P195" i="3"/>
  <c r="BI191" i="3"/>
  <c r="BH191" i="3"/>
  <c r="BG191" i="3"/>
  <c r="BF191" i="3"/>
  <c r="T191" i="3"/>
  <c r="R191" i="3"/>
  <c r="P191" i="3"/>
  <c r="BI187" i="3"/>
  <c r="BH187" i="3"/>
  <c r="BG187" i="3"/>
  <c r="BF187" i="3"/>
  <c r="T187" i="3"/>
  <c r="R187" i="3"/>
  <c r="P187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T159" i="3" s="1"/>
  <c r="R160" i="3"/>
  <c r="R159" i="3"/>
  <c r="P160" i="3"/>
  <c r="P159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0" i="3"/>
  <c r="BH140" i="3"/>
  <c r="BG140" i="3"/>
  <c r="BF140" i="3"/>
  <c r="T140" i="3"/>
  <c r="R140" i="3"/>
  <c r="P140" i="3"/>
  <c r="BI134" i="3"/>
  <c r="BH134" i="3"/>
  <c r="BG134" i="3"/>
  <c r="BF134" i="3"/>
  <c r="T134" i="3"/>
  <c r="T133" i="3"/>
  <c r="R134" i="3"/>
  <c r="R133" i="3"/>
  <c r="P134" i="3"/>
  <c r="P133" i="3"/>
  <c r="BI131" i="3"/>
  <c r="BH131" i="3"/>
  <c r="BG131" i="3"/>
  <c r="BF131" i="3"/>
  <c r="T131" i="3"/>
  <c r="R131" i="3"/>
  <c r="P131" i="3"/>
  <c r="BI126" i="3"/>
  <c r="BH126" i="3"/>
  <c r="BG126" i="3"/>
  <c r="BF126" i="3"/>
  <c r="T126" i="3"/>
  <c r="R126" i="3"/>
  <c r="P126" i="3"/>
  <c r="BI122" i="3"/>
  <c r="BH122" i="3"/>
  <c r="BG122" i="3"/>
  <c r="BF122" i="3"/>
  <c r="T122" i="3"/>
  <c r="R122" i="3"/>
  <c r="P122" i="3"/>
  <c r="BI117" i="3"/>
  <c r="BH117" i="3"/>
  <c r="BG117" i="3"/>
  <c r="BF117" i="3"/>
  <c r="T117" i="3"/>
  <c r="R117" i="3"/>
  <c r="P117" i="3"/>
  <c r="BI113" i="3"/>
  <c r="BH113" i="3"/>
  <c r="BG113" i="3"/>
  <c r="BF113" i="3"/>
  <c r="T113" i="3"/>
  <c r="R113" i="3"/>
  <c r="P113" i="3"/>
  <c r="BI110" i="3"/>
  <c r="BH110" i="3"/>
  <c r="BG110" i="3"/>
  <c r="BF110" i="3"/>
  <c r="T110" i="3"/>
  <c r="R110" i="3"/>
  <c r="P110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98" i="3"/>
  <c r="BH98" i="3"/>
  <c r="BG98" i="3"/>
  <c r="BF98" i="3"/>
  <c r="T98" i="3"/>
  <c r="R98" i="3"/>
  <c r="P98" i="3"/>
  <c r="BI94" i="3"/>
  <c r="BH94" i="3"/>
  <c r="BG94" i="3"/>
  <c r="BF94" i="3"/>
  <c r="T94" i="3"/>
  <c r="R94" i="3"/>
  <c r="P94" i="3"/>
  <c r="J88" i="3"/>
  <c r="J87" i="3"/>
  <c r="F87" i="3"/>
  <c r="F85" i="3"/>
  <c r="E83" i="3"/>
  <c r="J55" i="3"/>
  <c r="J54" i="3"/>
  <c r="F54" i="3"/>
  <c r="F52" i="3"/>
  <c r="E50" i="3"/>
  <c r="J18" i="3"/>
  <c r="E18" i="3"/>
  <c r="F55" i="3" s="1"/>
  <c r="J17" i="3"/>
  <c r="J12" i="3"/>
  <c r="J85" i="3" s="1"/>
  <c r="E7" i="3"/>
  <c r="E81" i="3" s="1"/>
  <c r="J37" i="2"/>
  <c r="J36" i="2"/>
  <c r="AY55" i="1"/>
  <c r="J35" i="2"/>
  <c r="AX55" i="1" s="1"/>
  <c r="BI1199" i="2"/>
  <c r="BH1199" i="2"/>
  <c r="BG1199" i="2"/>
  <c r="BF1199" i="2"/>
  <c r="T1199" i="2"/>
  <c r="R1199" i="2"/>
  <c r="P1199" i="2"/>
  <c r="BI1197" i="2"/>
  <c r="BH1197" i="2"/>
  <c r="BG1197" i="2"/>
  <c r="BF1197" i="2"/>
  <c r="T1197" i="2"/>
  <c r="R1197" i="2"/>
  <c r="P1197" i="2"/>
  <c r="BI1196" i="2"/>
  <c r="BH1196" i="2"/>
  <c r="BG1196" i="2"/>
  <c r="BF1196" i="2"/>
  <c r="T1196" i="2"/>
  <c r="R1196" i="2"/>
  <c r="P1196" i="2"/>
  <c r="BI1181" i="2"/>
  <c r="BH1181" i="2"/>
  <c r="BG1181" i="2"/>
  <c r="BF1181" i="2"/>
  <c r="T1181" i="2"/>
  <c r="R1181" i="2"/>
  <c r="P1181" i="2"/>
  <c r="BI1180" i="2"/>
  <c r="BH1180" i="2"/>
  <c r="BG1180" i="2"/>
  <c r="BF1180" i="2"/>
  <c r="T1180" i="2"/>
  <c r="R1180" i="2"/>
  <c r="P1180" i="2"/>
  <c r="BI1176" i="2"/>
  <c r="BH1176" i="2"/>
  <c r="BG1176" i="2"/>
  <c r="BF1176" i="2"/>
  <c r="T1176" i="2"/>
  <c r="R1176" i="2"/>
  <c r="P1176" i="2"/>
  <c r="BI1175" i="2"/>
  <c r="BH1175" i="2"/>
  <c r="BG1175" i="2"/>
  <c r="BF1175" i="2"/>
  <c r="T1175" i="2"/>
  <c r="R1175" i="2"/>
  <c r="P1175" i="2"/>
  <c r="BI1160" i="2"/>
  <c r="BH1160" i="2"/>
  <c r="BG1160" i="2"/>
  <c r="BF1160" i="2"/>
  <c r="T1160" i="2"/>
  <c r="R1160" i="2"/>
  <c r="P1160" i="2"/>
  <c r="BI1158" i="2"/>
  <c r="BH1158" i="2"/>
  <c r="BG1158" i="2"/>
  <c r="BF1158" i="2"/>
  <c r="T1158" i="2"/>
  <c r="R1158" i="2"/>
  <c r="P1158" i="2"/>
  <c r="BI1147" i="2"/>
  <c r="BH1147" i="2"/>
  <c r="BG1147" i="2"/>
  <c r="BF1147" i="2"/>
  <c r="T1147" i="2"/>
  <c r="R1147" i="2"/>
  <c r="P1147" i="2"/>
  <c r="BI1140" i="2"/>
  <c r="BH1140" i="2"/>
  <c r="BG1140" i="2"/>
  <c r="BF1140" i="2"/>
  <c r="T1140" i="2"/>
  <c r="R1140" i="2"/>
  <c r="P1140" i="2"/>
  <c r="BI1135" i="2"/>
  <c r="BH1135" i="2"/>
  <c r="BG1135" i="2"/>
  <c r="BF1135" i="2"/>
  <c r="T1135" i="2"/>
  <c r="R1135" i="2"/>
  <c r="P1135" i="2"/>
  <c r="BI1130" i="2"/>
  <c r="BH1130" i="2"/>
  <c r="BG1130" i="2"/>
  <c r="BF1130" i="2"/>
  <c r="T1130" i="2"/>
  <c r="R1130" i="2"/>
  <c r="P1130" i="2"/>
  <c r="BI1126" i="2"/>
  <c r="BH1126" i="2"/>
  <c r="BG1126" i="2"/>
  <c r="BF1126" i="2"/>
  <c r="T1126" i="2"/>
  <c r="R1126" i="2"/>
  <c r="P1126" i="2"/>
  <c r="BI1122" i="2"/>
  <c r="BH1122" i="2"/>
  <c r="BG1122" i="2"/>
  <c r="BF1122" i="2"/>
  <c r="T1122" i="2"/>
  <c r="R1122" i="2"/>
  <c r="P1122" i="2"/>
  <c r="BI1118" i="2"/>
  <c r="BH1118" i="2"/>
  <c r="BG1118" i="2"/>
  <c r="BF1118" i="2"/>
  <c r="T1118" i="2"/>
  <c r="R1118" i="2"/>
  <c r="P1118" i="2"/>
  <c r="BI1116" i="2"/>
  <c r="BH1116" i="2"/>
  <c r="BG1116" i="2"/>
  <c r="BF1116" i="2"/>
  <c r="T1116" i="2"/>
  <c r="R1116" i="2"/>
  <c r="P1116" i="2"/>
  <c r="BI1107" i="2"/>
  <c r="BH1107" i="2"/>
  <c r="BG1107" i="2"/>
  <c r="BF1107" i="2"/>
  <c r="T1107" i="2"/>
  <c r="R1107" i="2"/>
  <c r="P1107" i="2"/>
  <c r="BI1103" i="2"/>
  <c r="BH1103" i="2"/>
  <c r="BG1103" i="2"/>
  <c r="BF1103" i="2"/>
  <c r="T1103" i="2"/>
  <c r="R1103" i="2"/>
  <c r="P1103" i="2"/>
  <c r="BI1099" i="2"/>
  <c r="BH1099" i="2"/>
  <c r="BG1099" i="2"/>
  <c r="BF1099" i="2"/>
  <c r="T1099" i="2"/>
  <c r="R1099" i="2"/>
  <c r="P1099" i="2"/>
  <c r="BI1095" i="2"/>
  <c r="BH1095" i="2"/>
  <c r="BG1095" i="2"/>
  <c r="BF1095" i="2"/>
  <c r="T1095" i="2"/>
  <c r="R1095" i="2"/>
  <c r="P1095" i="2"/>
  <c r="BI1092" i="2"/>
  <c r="BH1092" i="2"/>
  <c r="BG1092" i="2"/>
  <c r="BF1092" i="2"/>
  <c r="T1092" i="2"/>
  <c r="R1092" i="2"/>
  <c r="P1092" i="2"/>
  <c r="BI1088" i="2"/>
  <c r="BH1088" i="2"/>
  <c r="BG1088" i="2"/>
  <c r="BF1088" i="2"/>
  <c r="T1088" i="2"/>
  <c r="R1088" i="2"/>
  <c r="P1088" i="2"/>
  <c r="BI1083" i="2"/>
  <c r="BH1083" i="2"/>
  <c r="BG1083" i="2"/>
  <c r="BF1083" i="2"/>
  <c r="T1083" i="2"/>
  <c r="R1083" i="2"/>
  <c r="P1083" i="2"/>
  <c r="BI1079" i="2"/>
  <c r="BH1079" i="2"/>
  <c r="BG1079" i="2"/>
  <c r="BF1079" i="2"/>
  <c r="T1079" i="2"/>
  <c r="R1079" i="2"/>
  <c r="P1079" i="2"/>
  <c r="BI1076" i="2"/>
  <c r="BH1076" i="2"/>
  <c r="BG1076" i="2"/>
  <c r="BF1076" i="2"/>
  <c r="T1076" i="2"/>
  <c r="R1076" i="2"/>
  <c r="P1076" i="2"/>
  <c r="BI1072" i="2"/>
  <c r="BH1072" i="2"/>
  <c r="BG1072" i="2"/>
  <c r="BF1072" i="2"/>
  <c r="T1072" i="2"/>
  <c r="R1072" i="2"/>
  <c r="P1072" i="2"/>
  <c r="BI1070" i="2"/>
  <c r="BH1070" i="2"/>
  <c r="BG1070" i="2"/>
  <c r="BF1070" i="2"/>
  <c r="T1070" i="2"/>
  <c r="R1070" i="2"/>
  <c r="P1070" i="2"/>
  <c r="BI1068" i="2"/>
  <c r="BH1068" i="2"/>
  <c r="BG1068" i="2"/>
  <c r="BF1068" i="2"/>
  <c r="T1068" i="2"/>
  <c r="R1068" i="2"/>
  <c r="P1068" i="2"/>
  <c r="BI1066" i="2"/>
  <c r="BH1066" i="2"/>
  <c r="BG1066" i="2"/>
  <c r="BF1066" i="2"/>
  <c r="T1066" i="2"/>
  <c r="R1066" i="2"/>
  <c r="P1066" i="2"/>
  <c r="BI1064" i="2"/>
  <c r="BH1064" i="2"/>
  <c r="BG1064" i="2"/>
  <c r="BF1064" i="2"/>
  <c r="T1064" i="2"/>
  <c r="R1064" i="2"/>
  <c r="P1064" i="2"/>
  <c r="BI1047" i="2"/>
  <c r="BH1047" i="2"/>
  <c r="BG1047" i="2"/>
  <c r="BF1047" i="2"/>
  <c r="T1047" i="2"/>
  <c r="R1047" i="2"/>
  <c r="P1047" i="2"/>
  <c r="BI1040" i="2"/>
  <c r="BH1040" i="2"/>
  <c r="BG1040" i="2"/>
  <c r="BF1040" i="2"/>
  <c r="T1040" i="2"/>
  <c r="R1040" i="2"/>
  <c r="P1040" i="2"/>
  <c r="BI1031" i="2"/>
  <c r="BH1031" i="2"/>
  <c r="BG1031" i="2"/>
  <c r="BF1031" i="2"/>
  <c r="T1031" i="2"/>
  <c r="R1031" i="2"/>
  <c r="P1031" i="2"/>
  <c r="BI1029" i="2"/>
  <c r="BH1029" i="2"/>
  <c r="BG1029" i="2"/>
  <c r="BF1029" i="2"/>
  <c r="T1029" i="2"/>
  <c r="R1029" i="2"/>
  <c r="P1029" i="2"/>
  <c r="BI1022" i="2"/>
  <c r="BH1022" i="2"/>
  <c r="BG1022" i="2"/>
  <c r="BF1022" i="2"/>
  <c r="T1022" i="2"/>
  <c r="R1022" i="2"/>
  <c r="P1022" i="2"/>
  <c r="BI1014" i="2"/>
  <c r="BH1014" i="2"/>
  <c r="BG1014" i="2"/>
  <c r="BF1014" i="2"/>
  <c r="T1014" i="2"/>
  <c r="R1014" i="2"/>
  <c r="P1014" i="2"/>
  <c r="BI1006" i="2"/>
  <c r="BH1006" i="2"/>
  <c r="BG1006" i="2"/>
  <c r="BF1006" i="2"/>
  <c r="T1006" i="2"/>
  <c r="R1006" i="2"/>
  <c r="P1006" i="2"/>
  <c r="BI1002" i="2"/>
  <c r="BH1002" i="2"/>
  <c r="BG1002" i="2"/>
  <c r="BF1002" i="2"/>
  <c r="T1002" i="2"/>
  <c r="R1002" i="2"/>
  <c r="P1002" i="2"/>
  <c r="BI998" i="2"/>
  <c r="BH998" i="2"/>
  <c r="BG998" i="2"/>
  <c r="BF998" i="2"/>
  <c r="T998" i="2"/>
  <c r="R998" i="2"/>
  <c r="P998" i="2"/>
  <c r="BI995" i="2"/>
  <c r="BH995" i="2"/>
  <c r="BG995" i="2"/>
  <c r="BF995" i="2"/>
  <c r="T995" i="2"/>
  <c r="R995" i="2"/>
  <c r="P995" i="2"/>
  <c r="BI990" i="2"/>
  <c r="BH990" i="2"/>
  <c r="BG990" i="2"/>
  <c r="BF990" i="2"/>
  <c r="T990" i="2"/>
  <c r="R990" i="2"/>
  <c r="P990" i="2"/>
  <c r="BI982" i="2"/>
  <c r="BH982" i="2"/>
  <c r="BG982" i="2"/>
  <c r="BF982" i="2"/>
  <c r="T982" i="2"/>
  <c r="R982" i="2"/>
  <c r="P982" i="2"/>
  <c r="BI976" i="2"/>
  <c r="BH976" i="2"/>
  <c r="BG976" i="2"/>
  <c r="BF976" i="2"/>
  <c r="T976" i="2"/>
  <c r="R976" i="2"/>
  <c r="P976" i="2"/>
  <c r="BI968" i="2"/>
  <c r="BH968" i="2"/>
  <c r="BG968" i="2"/>
  <c r="BF968" i="2"/>
  <c r="T968" i="2"/>
  <c r="R968" i="2"/>
  <c r="P968" i="2"/>
  <c r="BI963" i="2"/>
  <c r="BH963" i="2"/>
  <c r="BG963" i="2"/>
  <c r="BF963" i="2"/>
  <c r="T963" i="2"/>
  <c r="R963" i="2"/>
  <c r="P963" i="2"/>
  <c r="BI955" i="2"/>
  <c r="BH955" i="2"/>
  <c r="BG955" i="2"/>
  <c r="BF955" i="2"/>
  <c r="T955" i="2"/>
  <c r="R955" i="2"/>
  <c r="P955" i="2"/>
  <c r="BI945" i="2"/>
  <c r="BH945" i="2"/>
  <c r="BG945" i="2"/>
  <c r="BF945" i="2"/>
  <c r="T945" i="2"/>
  <c r="R945" i="2"/>
  <c r="P945" i="2"/>
  <c r="BI924" i="2"/>
  <c r="BH924" i="2"/>
  <c r="BG924" i="2"/>
  <c r="BF924" i="2"/>
  <c r="T924" i="2"/>
  <c r="R924" i="2"/>
  <c r="P924" i="2"/>
  <c r="BI922" i="2"/>
  <c r="BH922" i="2"/>
  <c r="BG922" i="2"/>
  <c r="BF922" i="2"/>
  <c r="T922" i="2"/>
  <c r="R922" i="2"/>
  <c r="P922" i="2"/>
  <c r="BI920" i="2"/>
  <c r="BH920" i="2"/>
  <c r="BG920" i="2"/>
  <c r="BF920" i="2"/>
  <c r="T920" i="2"/>
  <c r="R920" i="2"/>
  <c r="P920" i="2"/>
  <c r="BI918" i="2"/>
  <c r="BH918" i="2"/>
  <c r="BG918" i="2"/>
  <c r="BF918" i="2"/>
  <c r="T918" i="2"/>
  <c r="R918" i="2"/>
  <c r="P918" i="2"/>
  <c r="BI905" i="2"/>
  <c r="BH905" i="2"/>
  <c r="BG905" i="2"/>
  <c r="BF905" i="2"/>
  <c r="T905" i="2"/>
  <c r="R905" i="2"/>
  <c r="P905" i="2"/>
  <c r="BI888" i="2"/>
  <c r="BH888" i="2"/>
  <c r="BG888" i="2"/>
  <c r="BF888" i="2"/>
  <c r="T888" i="2"/>
  <c r="R888" i="2"/>
  <c r="P888" i="2"/>
  <c r="BI883" i="2"/>
  <c r="BH883" i="2"/>
  <c r="BG883" i="2"/>
  <c r="BF883" i="2"/>
  <c r="T883" i="2"/>
  <c r="R883" i="2"/>
  <c r="P883" i="2"/>
  <c r="BI878" i="2"/>
  <c r="BH878" i="2"/>
  <c r="BG878" i="2"/>
  <c r="BF878" i="2"/>
  <c r="T878" i="2"/>
  <c r="R878" i="2"/>
  <c r="P878" i="2"/>
  <c r="BI873" i="2"/>
  <c r="BH873" i="2"/>
  <c r="BG873" i="2"/>
  <c r="BF873" i="2"/>
  <c r="T873" i="2"/>
  <c r="R873" i="2"/>
  <c r="P873" i="2"/>
  <c r="BI870" i="2"/>
  <c r="BH870" i="2"/>
  <c r="BG870" i="2"/>
  <c r="BF870" i="2"/>
  <c r="T870" i="2"/>
  <c r="R870" i="2"/>
  <c r="P870" i="2"/>
  <c r="BI864" i="2"/>
  <c r="BH864" i="2"/>
  <c r="BG864" i="2"/>
  <c r="BF864" i="2"/>
  <c r="T864" i="2"/>
  <c r="R864" i="2"/>
  <c r="P864" i="2"/>
  <c r="BI862" i="2"/>
  <c r="BH862" i="2"/>
  <c r="BG862" i="2"/>
  <c r="BF862" i="2"/>
  <c r="T862" i="2"/>
  <c r="R862" i="2"/>
  <c r="P862" i="2"/>
  <c r="BI856" i="2"/>
  <c r="BH856" i="2"/>
  <c r="BG856" i="2"/>
  <c r="BF856" i="2"/>
  <c r="T856" i="2"/>
  <c r="R856" i="2"/>
  <c r="P856" i="2"/>
  <c r="BI854" i="2"/>
  <c r="BH854" i="2"/>
  <c r="BG854" i="2"/>
  <c r="BF854" i="2"/>
  <c r="T854" i="2"/>
  <c r="R854" i="2"/>
  <c r="P854" i="2"/>
  <c r="BI852" i="2"/>
  <c r="BH852" i="2"/>
  <c r="BG852" i="2"/>
  <c r="BF852" i="2"/>
  <c r="T852" i="2"/>
  <c r="R852" i="2"/>
  <c r="P852" i="2"/>
  <c r="BI850" i="2"/>
  <c r="BH850" i="2"/>
  <c r="BG850" i="2"/>
  <c r="BF850" i="2"/>
  <c r="T850" i="2"/>
  <c r="R850" i="2"/>
  <c r="P850" i="2"/>
  <c r="BI846" i="2"/>
  <c r="BH846" i="2"/>
  <c r="BG846" i="2"/>
  <c r="BF846" i="2"/>
  <c r="T846" i="2"/>
  <c r="R846" i="2"/>
  <c r="P846" i="2"/>
  <c r="BI844" i="2"/>
  <c r="BH844" i="2"/>
  <c r="BG844" i="2"/>
  <c r="BF844" i="2"/>
  <c r="T844" i="2"/>
  <c r="R844" i="2"/>
  <c r="P844" i="2"/>
  <c r="BI838" i="2"/>
  <c r="BH838" i="2"/>
  <c r="BG838" i="2"/>
  <c r="BF838" i="2"/>
  <c r="T838" i="2"/>
  <c r="R838" i="2"/>
  <c r="P838" i="2"/>
  <c r="BI836" i="2"/>
  <c r="BH836" i="2"/>
  <c r="BG836" i="2"/>
  <c r="BF836" i="2"/>
  <c r="T836" i="2"/>
  <c r="R836" i="2"/>
  <c r="P836" i="2"/>
  <c r="BI832" i="2"/>
  <c r="BH832" i="2"/>
  <c r="BG832" i="2"/>
  <c r="BF832" i="2"/>
  <c r="T832" i="2"/>
  <c r="R832" i="2"/>
  <c r="P832" i="2"/>
  <c r="BI828" i="2"/>
  <c r="BH828" i="2"/>
  <c r="BG828" i="2"/>
  <c r="BF828" i="2"/>
  <c r="T828" i="2"/>
  <c r="R828" i="2"/>
  <c r="P828" i="2"/>
  <c r="BI826" i="2"/>
  <c r="BH826" i="2"/>
  <c r="BG826" i="2"/>
  <c r="BF826" i="2"/>
  <c r="T826" i="2"/>
  <c r="R826" i="2"/>
  <c r="P826" i="2"/>
  <c r="BI821" i="2"/>
  <c r="BH821" i="2"/>
  <c r="BG821" i="2"/>
  <c r="BF821" i="2"/>
  <c r="T821" i="2"/>
  <c r="R821" i="2"/>
  <c r="P821" i="2"/>
  <c r="BI816" i="2"/>
  <c r="BH816" i="2"/>
  <c r="BG816" i="2"/>
  <c r="BF816" i="2"/>
  <c r="T816" i="2"/>
  <c r="R816" i="2"/>
  <c r="P816" i="2"/>
  <c r="BI814" i="2"/>
  <c r="BH814" i="2"/>
  <c r="BG814" i="2"/>
  <c r="BF814" i="2"/>
  <c r="T814" i="2"/>
  <c r="R814" i="2"/>
  <c r="P814" i="2"/>
  <c r="BI808" i="2"/>
  <c r="BH808" i="2"/>
  <c r="BG808" i="2"/>
  <c r="BF808" i="2"/>
  <c r="T808" i="2"/>
  <c r="R808" i="2"/>
  <c r="P808" i="2"/>
  <c r="BI806" i="2"/>
  <c r="BH806" i="2"/>
  <c r="BG806" i="2"/>
  <c r="BF806" i="2"/>
  <c r="T806" i="2"/>
  <c r="R806" i="2"/>
  <c r="P806" i="2"/>
  <c r="BI800" i="2"/>
  <c r="BH800" i="2"/>
  <c r="BG800" i="2"/>
  <c r="BF800" i="2"/>
  <c r="T800" i="2"/>
  <c r="R800" i="2"/>
  <c r="P800" i="2"/>
  <c r="BI797" i="2"/>
  <c r="BH797" i="2"/>
  <c r="BG797" i="2"/>
  <c r="BF797" i="2"/>
  <c r="T797" i="2"/>
  <c r="R797" i="2"/>
  <c r="P797" i="2"/>
  <c r="BI793" i="2"/>
  <c r="BH793" i="2"/>
  <c r="BG793" i="2"/>
  <c r="BF793" i="2"/>
  <c r="T793" i="2"/>
  <c r="R793" i="2"/>
  <c r="P793" i="2"/>
  <c r="BI789" i="2"/>
  <c r="BH789" i="2"/>
  <c r="BG789" i="2"/>
  <c r="BF789" i="2"/>
  <c r="T789" i="2"/>
  <c r="R789" i="2"/>
  <c r="P789" i="2"/>
  <c r="BI787" i="2"/>
  <c r="BH787" i="2"/>
  <c r="BG787" i="2"/>
  <c r="BF787" i="2"/>
  <c r="T787" i="2"/>
  <c r="R787" i="2"/>
  <c r="P787" i="2"/>
  <c r="BI786" i="2"/>
  <c r="BH786" i="2"/>
  <c r="BG786" i="2"/>
  <c r="BF786" i="2"/>
  <c r="T786" i="2"/>
  <c r="R786" i="2"/>
  <c r="P786" i="2"/>
  <c r="BI784" i="2"/>
  <c r="BH784" i="2"/>
  <c r="BG784" i="2"/>
  <c r="BF784" i="2"/>
  <c r="T784" i="2"/>
  <c r="R784" i="2"/>
  <c r="P784" i="2"/>
  <c r="BI780" i="2"/>
  <c r="BH780" i="2"/>
  <c r="BG780" i="2"/>
  <c r="BF780" i="2"/>
  <c r="T780" i="2"/>
  <c r="R780" i="2"/>
  <c r="P780" i="2"/>
  <c r="BI778" i="2"/>
  <c r="BH778" i="2"/>
  <c r="BG778" i="2"/>
  <c r="BF778" i="2"/>
  <c r="T778" i="2"/>
  <c r="R778" i="2"/>
  <c r="P778" i="2"/>
  <c r="BI777" i="2"/>
  <c r="BH777" i="2"/>
  <c r="BG777" i="2"/>
  <c r="BF777" i="2"/>
  <c r="T777" i="2"/>
  <c r="R777" i="2"/>
  <c r="P777" i="2"/>
  <c r="BI775" i="2"/>
  <c r="BH775" i="2"/>
  <c r="BG775" i="2"/>
  <c r="BF775" i="2"/>
  <c r="T775" i="2"/>
  <c r="R775" i="2"/>
  <c r="P775" i="2"/>
  <c r="BI763" i="2"/>
  <c r="BH763" i="2"/>
  <c r="BG763" i="2"/>
  <c r="BF763" i="2"/>
  <c r="T763" i="2"/>
  <c r="R763" i="2"/>
  <c r="P763" i="2"/>
  <c r="BI753" i="2"/>
  <c r="BH753" i="2"/>
  <c r="BG753" i="2"/>
  <c r="BF753" i="2"/>
  <c r="T753" i="2"/>
  <c r="R753" i="2"/>
  <c r="P753" i="2"/>
  <c r="BI748" i="2"/>
  <c r="BH748" i="2"/>
  <c r="BG748" i="2"/>
  <c r="BF748" i="2"/>
  <c r="T748" i="2"/>
  <c r="R748" i="2"/>
  <c r="P748" i="2"/>
  <c r="BI746" i="2"/>
  <c r="BH746" i="2"/>
  <c r="BG746" i="2"/>
  <c r="BF746" i="2"/>
  <c r="T746" i="2"/>
  <c r="R746" i="2"/>
  <c r="P746" i="2"/>
  <c r="BI744" i="2"/>
  <c r="BH744" i="2"/>
  <c r="BG744" i="2"/>
  <c r="BF744" i="2"/>
  <c r="T744" i="2"/>
  <c r="R744" i="2"/>
  <c r="P744" i="2"/>
  <c r="BI742" i="2"/>
  <c r="BH742" i="2"/>
  <c r="BG742" i="2"/>
  <c r="BF742" i="2"/>
  <c r="T742" i="2"/>
  <c r="R742" i="2"/>
  <c r="P742" i="2"/>
  <c r="BI737" i="2"/>
  <c r="BH737" i="2"/>
  <c r="BG737" i="2"/>
  <c r="BF737" i="2"/>
  <c r="T737" i="2"/>
  <c r="R737" i="2"/>
  <c r="P737" i="2"/>
  <c r="BI735" i="2"/>
  <c r="BH735" i="2"/>
  <c r="BG735" i="2"/>
  <c r="BF735" i="2"/>
  <c r="T735" i="2"/>
  <c r="R735" i="2"/>
  <c r="P735" i="2"/>
  <c r="BI730" i="2"/>
  <c r="BH730" i="2"/>
  <c r="BG730" i="2"/>
  <c r="BF730" i="2"/>
  <c r="T730" i="2"/>
  <c r="R730" i="2"/>
  <c r="P730" i="2"/>
  <c r="BI726" i="2"/>
  <c r="BH726" i="2"/>
  <c r="BG726" i="2"/>
  <c r="BF726" i="2"/>
  <c r="T726" i="2"/>
  <c r="R726" i="2"/>
  <c r="P726" i="2"/>
  <c r="BI721" i="2"/>
  <c r="BH721" i="2"/>
  <c r="BG721" i="2"/>
  <c r="BF721" i="2"/>
  <c r="T721" i="2"/>
  <c r="R721" i="2"/>
  <c r="P721" i="2"/>
  <c r="BI719" i="2"/>
  <c r="BH719" i="2"/>
  <c r="BG719" i="2"/>
  <c r="BF719" i="2"/>
  <c r="T719" i="2"/>
  <c r="R719" i="2"/>
  <c r="P719" i="2"/>
  <c r="BI718" i="2"/>
  <c r="BH718" i="2"/>
  <c r="BG718" i="2"/>
  <c r="BF718" i="2"/>
  <c r="T718" i="2"/>
  <c r="R718" i="2"/>
  <c r="P718" i="2"/>
  <c r="BI715" i="2"/>
  <c r="BH715" i="2"/>
  <c r="BG715" i="2"/>
  <c r="BF715" i="2"/>
  <c r="T715" i="2"/>
  <c r="R715" i="2"/>
  <c r="P715" i="2"/>
  <c r="BI711" i="2"/>
  <c r="BH711" i="2"/>
  <c r="BG711" i="2"/>
  <c r="BF711" i="2"/>
  <c r="T711" i="2"/>
  <c r="R711" i="2"/>
  <c r="P711" i="2"/>
  <c r="BI707" i="2"/>
  <c r="BH707" i="2"/>
  <c r="BG707" i="2"/>
  <c r="BF707" i="2"/>
  <c r="T707" i="2"/>
  <c r="R707" i="2"/>
  <c r="P707" i="2"/>
  <c r="BI699" i="2"/>
  <c r="BH699" i="2"/>
  <c r="BG699" i="2"/>
  <c r="BF699" i="2"/>
  <c r="T699" i="2"/>
  <c r="R699" i="2"/>
  <c r="P699" i="2"/>
  <c r="BI695" i="2"/>
  <c r="BH695" i="2"/>
  <c r="BG695" i="2"/>
  <c r="BF695" i="2"/>
  <c r="T695" i="2"/>
  <c r="R695" i="2"/>
  <c r="P695" i="2"/>
  <c r="BI693" i="2"/>
  <c r="BH693" i="2"/>
  <c r="BG693" i="2"/>
  <c r="BF693" i="2"/>
  <c r="T693" i="2"/>
  <c r="R693" i="2"/>
  <c r="P693" i="2"/>
  <c r="BI689" i="2"/>
  <c r="BH689" i="2"/>
  <c r="BG689" i="2"/>
  <c r="BF689" i="2"/>
  <c r="T689" i="2"/>
  <c r="R689" i="2"/>
  <c r="P689" i="2"/>
  <c r="BI684" i="2"/>
  <c r="BH684" i="2"/>
  <c r="BG684" i="2"/>
  <c r="BF684" i="2"/>
  <c r="T684" i="2"/>
  <c r="R684" i="2"/>
  <c r="P684" i="2"/>
  <c r="BI681" i="2"/>
  <c r="BH681" i="2"/>
  <c r="BG681" i="2"/>
  <c r="BF681" i="2"/>
  <c r="T681" i="2"/>
  <c r="R681" i="2"/>
  <c r="P681" i="2"/>
  <c r="BI677" i="2"/>
  <c r="BH677" i="2"/>
  <c r="BG677" i="2"/>
  <c r="BF677" i="2"/>
  <c r="T677" i="2"/>
  <c r="R677" i="2"/>
  <c r="P677" i="2"/>
  <c r="BI673" i="2"/>
  <c r="BH673" i="2"/>
  <c r="BG673" i="2"/>
  <c r="BF673" i="2"/>
  <c r="T673" i="2"/>
  <c r="R673" i="2"/>
  <c r="P673" i="2"/>
  <c r="BI671" i="2"/>
  <c r="BH671" i="2"/>
  <c r="BG671" i="2"/>
  <c r="BF671" i="2"/>
  <c r="T671" i="2"/>
  <c r="R671" i="2"/>
  <c r="P671" i="2"/>
  <c r="BI668" i="2"/>
  <c r="BH668" i="2"/>
  <c r="BG668" i="2"/>
  <c r="BF668" i="2"/>
  <c r="T668" i="2"/>
  <c r="R668" i="2"/>
  <c r="P668" i="2"/>
  <c r="BI663" i="2"/>
  <c r="BH663" i="2"/>
  <c r="BG663" i="2"/>
  <c r="BF663" i="2"/>
  <c r="T663" i="2"/>
  <c r="R663" i="2"/>
  <c r="P663" i="2"/>
  <c r="BI661" i="2"/>
  <c r="BH661" i="2"/>
  <c r="BG661" i="2"/>
  <c r="BF661" i="2"/>
  <c r="T661" i="2"/>
  <c r="R661" i="2"/>
  <c r="P661" i="2"/>
  <c r="BI658" i="2"/>
  <c r="BH658" i="2"/>
  <c r="BG658" i="2"/>
  <c r="BF658" i="2"/>
  <c r="T658" i="2"/>
  <c r="R658" i="2"/>
  <c r="P658" i="2"/>
  <c r="BI656" i="2"/>
  <c r="BH656" i="2"/>
  <c r="BG656" i="2"/>
  <c r="BF656" i="2"/>
  <c r="T656" i="2"/>
  <c r="R656" i="2"/>
  <c r="P656" i="2"/>
  <c r="BI649" i="2"/>
  <c r="BH649" i="2"/>
  <c r="BG649" i="2"/>
  <c r="BF649" i="2"/>
  <c r="T649" i="2"/>
  <c r="R649" i="2"/>
  <c r="P649" i="2"/>
  <c r="BI645" i="2"/>
  <c r="BH645" i="2"/>
  <c r="BG645" i="2"/>
  <c r="BF645" i="2"/>
  <c r="T645" i="2"/>
  <c r="R645" i="2"/>
  <c r="P645" i="2"/>
  <c r="BI628" i="2"/>
  <c r="BH628" i="2"/>
  <c r="BG628" i="2"/>
  <c r="BF628" i="2"/>
  <c r="T628" i="2"/>
  <c r="R628" i="2"/>
  <c r="P628" i="2"/>
  <c r="BI626" i="2"/>
  <c r="BH626" i="2"/>
  <c r="BG626" i="2"/>
  <c r="BF626" i="2"/>
  <c r="T626" i="2"/>
  <c r="R626" i="2"/>
  <c r="P626" i="2"/>
  <c r="BI621" i="2"/>
  <c r="BH621" i="2"/>
  <c r="BG621" i="2"/>
  <c r="BF621" i="2"/>
  <c r="T621" i="2"/>
  <c r="R621" i="2"/>
  <c r="P621" i="2"/>
  <c r="BI616" i="2"/>
  <c r="BH616" i="2"/>
  <c r="BG616" i="2"/>
  <c r="BF616" i="2"/>
  <c r="T616" i="2"/>
  <c r="R616" i="2"/>
  <c r="P616" i="2"/>
  <c r="BI614" i="2"/>
  <c r="BH614" i="2"/>
  <c r="BG614" i="2"/>
  <c r="BF614" i="2"/>
  <c r="T614" i="2"/>
  <c r="R614" i="2"/>
  <c r="P614" i="2"/>
  <c r="BI612" i="2"/>
  <c r="BH612" i="2"/>
  <c r="BG612" i="2"/>
  <c r="BF612" i="2"/>
  <c r="T612" i="2"/>
  <c r="R612" i="2"/>
  <c r="P612" i="2"/>
  <c r="BI608" i="2"/>
  <c r="BH608" i="2"/>
  <c r="BG608" i="2"/>
  <c r="BF608" i="2"/>
  <c r="T608" i="2"/>
  <c r="R608" i="2"/>
  <c r="P608" i="2"/>
  <c r="BI606" i="2"/>
  <c r="BH606" i="2"/>
  <c r="BG606" i="2"/>
  <c r="BF606" i="2"/>
  <c r="T606" i="2"/>
  <c r="R606" i="2"/>
  <c r="P606" i="2"/>
  <c r="BI601" i="2"/>
  <c r="BH601" i="2"/>
  <c r="BG601" i="2"/>
  <c r="BF601" i="2"/>
  <c r="T601" i="2"/>
  <c r="R601" i="2"/>
  <c r="P601" i="2"/>
  <c r="BI597" i="2"/>
  <c r="BH597" i="2"/>
  <c r="BG597" i="2"/>
  <c r="BF597" i="2"/>
  <c r="T597" i="2"/>
  <c r="T596" i="2" s="1"/>
  <c r="R597" i="2"/>
  <c r="R596" i="2" s="1"/>
  <c r="P597" i="2"/>
  <c r="P596" i="2"/>
  <c r="BI594" i="2"/>
  <c r="BH594" i="2"/>
  <c r="BG594" i="2"/>
  <c r="BF594" i="2"/>
  <c r="T594" i="2"/>
  <c r="R594" i="2"/>
  <c r="P594" i="2"/>
  <c r="BI591" i="2"/>
  <c r="BH591" i="2"/>
  <c r="BG591" i="2"/>
  <c r="BF591" i="2"/>
  <c r="T591" i="2"/>
  <c r="R591" i="2"/>
  <c r="P591" i="2"/>
  <c r="BI589" i="2"/>
  <c r="BH589" i="2"/>
  <c r="BG589" i="2"/>
  <c r="BF589" i="2"/>
  <c r="T589" i="2"/>
  <c r="R589" i="2"/>
  <c r="P589" i="2"/>
  <c r="BI587" i="2"/>
  <c r="BH587" i="2"/>
  <c r="BG587" i="2"/>
  <c r="BF587" i="2"/>
  <c r="T587" i="2"/>
  <c r="R587" i="2"/>
  <c r="P587" i="2"/>
  <c r="BI579" i="2"/>
  <c r="BH579" i="2"/>
  <c r="BG579" i="2"/>
  <c r="BF579" i="2"/>
  <c r="T579" i="2"/>
  <c r="R579" i="2"/>
  <c r="P579" i="2"/>
  <c r="BI575" i="2"/>
  <c r="BH575" i="2"/>
  <c r="BG575" i="2"/>
  <c r="BF575" i="2"/>
  <c r="T575" i="2"/>
  <c r="R575" i="2"/>
  <c r="P575" i="2"/>
  <c r="BI570" i="2"/>
  <c r="BH570" i="2"/>
  <c r="BG570" i="2"/>
  <c r="BF570" i="2"/>
  <c r="T570" i="2"/>
  <c r="R570" i="2"/>
  <c r="P570" i="2"/>
  <c r="BI552" i="2"/>
  <c r="BH552" i="2"/>
  <c r="BG552" i="2"/>
  <c r="BF552" i="2"/>
  <c r="T552" i="2"/>
  <c r="R552" i="2"/>
  <c r="P552" i="2"/>
  <c r="BI550" i="2"/>
  <c r="BH550" i="2"/>
  <c r="BG550" i="2"/>
  <c r="BF550" i="2"/>
  <c r="T550" i="2"/>
  <c r="R550" i="2"/>
  <c r="P550" i="2"/>
  <c r="BI545" i="2"/>
  <c r="BH545" i="2"/>
  <c r="BG545" i="2"/>
  <c r="BF545" i="2"/>
  <c r="T545" i="2"/>
  <c r="R545" i="2"/>
  <c r="P545" i="2"/>
  <c r="BI539" i="2"/>
  <c r="BH539" i="2"/>
  <c r="BG539" i="2"/>
  <c r="BF539" i="2"/>
  <c r="T539" i="2"/>
  <c r="R539" i="2"/>
  <c r="P539" i="2"/>
  <c r="BI533" i="2"/>
  <c r="BH533" i="2"/>
  <c r="BG533" i="2"/>
  <c r="BF533" i="2"/>
  <c r="T533" i="2"/>
  <c r="R533" i="2"/>
  <c r="P533" i="2"/>
  <c r="BI528" i="2"/>
  <c r="BH528" i="2"/>
  <c r="BG528" i="2"/>
  <c r="BF528" i="2"/>
  <c r="T528" i="2"/>
  <c r="R528" i="2"/>
  <c r="P528" i="2"/>
  <c r="BI523" i="2"/>
  <c r="BH523" i="2"/>
  <c r="BG523" i="2"/>
  <c r="BF523" i="2"/>
  <c r="T523" i="2"/>
  <c r="R523" i="2"/>
  <c r="P523" i="2"/>
  <c r="BI517" i="2"/>
  <c r="BH517" i="2"/>
  <c r="BG517" i="2"/>
  <c r="BF517" i="2"/>
  <c r="T517" i="2"/>
  <c r="R517" i="2"/>
  <c r="P517" i="2"/>
  <c r="BI507" i="2"/>
  <c r="BH507" i="2"/>
  <c r="BG507" i="2"/>
  <c r="BF507" i="2"/>
  <c r="T507" i="2"/>
  <c r="R507" i="2"/>
  <c r="P507" i="2"/>
  <c r="BI497" i="2"/>
  <c r="BH497" i="2"/>
  <c r="BG497" i="2"/>
  <c r="BF497" i="2"/>
  <c r="T497" i="2"/>
  <c r="R497" i="2"/>
  <c r="P497" i="2"/>
  <c r="BI489" i="2"/>
  <c r="BH489" i="2"/>
  <c r="BG489" i="2"/>
  <c r="BF489" i="2"/>
  <c r="T489" i="2"/>
  <c r="R489" i="2"/>
  <c r="P489" i="2"/>
  <c r="BI481" i="2"/>
  <c r="BH481" i="2"/>
  <c r="BG481" i="2"/>
  <c r="BF481" i="2"/>
  <c r="T481" i="2"/>
  <c r="R481" i="2"/>
  <c r="P481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70" i="2"/>
  <c r="BH470" i="2"/>
  <c r="BG470" i="2"/>
  <c r="BF470" i="2"/>
  <c r="T470" i="2"/>
  <c r="R470" i="2"/>
  <c r="P470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58" i="2"/>
  <c r="BH458" i="2"/>
  <c r="BG458" i="2"/>
  <c r="BF458" i="2"/>
  <c r="T458" i="2"/>
  <c r="R458" i="2"/>
  <c r="P458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35" i="2"/>
  <c r="BH435" i="2"/>
  <c r="BG435" i="2"/>
  <c r="BF435" i="2"/>
  <c r="T435" i="2"/>
  <c r="R435" i="2"/>
  <c r="P435" i="2"/>
  <c r="BI430" i="2"/>
  <c r="BH430" i="2"/>
  <c r="BG430" i="2"/>
  <c r="BF430" i="2"/>
  <c r="T430" i="2"/>
  <c r="R430" i="2"/>
  <c r="P430" i="2"/>
  <c r="BI424" i="2"/>
  <c r="BH424" i="2"/>
  <c r="BG424" i="2"/>
  <c r="BF424" i="2"/>
  <c r="T424" i="2"/>
  <c r="R424" i="2"/>
  <c r="P424" i="2"/>
  <c r="BI414" i="2"/>
  <c r="BH414" i="2"/>
  <c r="BG414" i="2"/>
  <c r="BF414" i="2"/>
  <c r="T414" i="2"/>
  <c r="R414" i="2"/>
  <c r="P414" i="2"/>
  <c r="BI409" i="2"/>
  <c r="BH409" i="2"/>
  <c r="BG409" i="2"/>
  <c r="BF409" i="2"/>
  <c r="T409" i="2"/>
  <c r="R409" i="2"/>
  <c r="P409" i="2"/>
  <c r="BI404" i="2"/>
  <c r="BH404" i="2"/>
  <c r="BG404" i="2"/>
  <c r="BF404" i="2"/>
  <c r="T404" i="2"/>
  <c r="R404" i="2"/>
  <c r="P404" i="2"/>
  <c r="BI400" i="2"/>
  <c r="BH400" i="2"/>
  <c r="BG400" i="2"/>
  <c r="BF400" i="2"/>
  <c r="T400" i="2"/>
  <c r="R400" i="2"/>
  <c r="P400" i="2"/>
  <c r="BI396" i="2"/>
  <c r="BH396" i="2"/>
  <c r="BG396" i="2"/>
  <c r="BF396" i="2"/>
  <c r="T396" i="2"/>
  <c r="R396" i="2"/>
  <c r="P396" i="2"/>
  <c r="BI392" i="2"/>
  <c r="BH392" i="2"/>
  <c r="BG392" i="2"/>
  <c r="BF392" i="2"/>
  <c r="T392" i="2"/>
  <c r="R392" i="2"/>
  <c r="P392" i="2"/>
  <c r="BI383" i="2"/>
  <c r="BH383" i="2"/>
  <c r="BG383" i="2"/>
  <c r="BF383" i="2"/>
  <c r="T383" i="2"/>
  <c r="R383" i="2"/>
  <c r="P383" i="2"/>
  <c r="BI370" i="2"/>
  <c r="BH370" i="2"/>
  <c r="BG370" i="2"/>
  <c r="BF370" i="2"/>
  <c r="T370" i="2"/>
  <c r="R370" i="2"/>
  <c r="P370" i="2"/>
  <c r="BI357" i="2"/>
  <c r="BH357" i="2"/>
  <c r="BG357" i="2"/>
  <c r="BF357" i="2"/>
  <c r="T357" i="2"/>
  <c r="R357" i="2"/>
  <c r="P357" i="2"/>
  <c r="BI353" i="2"/>
  <c r="BH353" i="2"/>
  <c r="BG353" i="2"/>
  <c r="BF353" i="2"/>
  <c r="T353" i="2"/>
  <c r="R353" i="2"/>
  <c r="P353" i="2"/>
  <c r="BI349" i="2"/>
  <c r="BH349" i="2"/>
  <c r="BG349" i="2"/>
  <c r="BF349" i="2"/>
  <c r="T349" i="2"/>
  <c r="R349" i="2"/>
  <c r="P349" i="2"/>
  <c r="BI345" i="2"/>
  <c r="BH345" i="2"/>
  <c r="BG345" i="2"/>
  <c r="BF345" i="2"/>
  <c r="T345" i="2"/>
  <c r="R345" i="2"/>
  <c r="P345" i="2"/>
  <c r="BI341" i="2"/>
  <c r="BH341" i="2"/>
  <c r="BG341" i="2"/>
  <c r="BF341" i="2"/>
  <c r="T341" i="2"/>
  <c r="R341" i="2"/>
  <c r="P341" i="2"/>
  <c r="BI318" i="2"/>
  <c r="BH318" i="2"/>
  <c r="BG318" i="2"/>
  <c r="BF318" i="2"/>
  <c r="T318" i="2"/>
  <c r="R318" i="2"/>
  <c r="P318" i="2"/>
  <c r="BI312" i="2"/>
  <c r="BH312" i="2"/>
  <c r="BG312" i="2"/>
  <c r="BF312" i="2"/>
  <c r="T312" i="2"/>
  <c r="R312" i="2"/>
  <c r="P312" i="2"/>
  <c r="BI305" i="2"/>
  <c r="BH305" i="2"/>
  <c r="BG305" i="2"/>
  <c r="BF305" i="2"/>
  <c r="T305" i="2"/>
  <c r="R305" i="2"/>
  <c r="P305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1" i="2"/>
  <c r="BH271" i="2"/>
  <c r="BG271" i="2"/>
  <c r="BF271" i="2"/>
  <c r="T271" i="2"/>
  <c r="R271" i="2"/>
  <c r="P271" i="2"/>
  <c r="BI266" i="2"/>
  <c r="BH266" i="2"/>
  <c r="BG266" i="2"/>
  <c r="BF266" i="2"/>
  <c r="T266" i="2"/>
  <c r="R266" i="2"/>
  <c r="P266" i="2"/>
  <c r="BI261" i="2"/>
  <c r="BH261" i="2"/>
  <c r="BG261" i="2"/>
  <c r="BF261" i="2"/>
  <c r="T261" i="2"/>
  <c r="R261" i="2"/>
  <c r="P261" i="2"/>
  <c r="BI253" i="2"/>
  <c r="BH253" i="2"/>
  <c r="BG253" i="2"/>
  <c r="BF253" i="2"/>
  <c r="T253" i="2"/>
  <c r="R253" i="2"/>
  <c r="P253" i="2"/>
  <c r="BI247" i="2"/>
  <c r="BH247" i="2"/>
  <c r="BG247" i="2"/>
  <c r="BF247" i="2"/>
  <c r="T247" i="2"/>
  <c r="R247" i="2"/>
  <c r="P247" i="2"/>
  <c r="BI241" i="2"/>
  <c r="BH241" i="2"/>
  <c r="BG241" i="2"/>
  <c r="BF241" i="2"/>
  <c r="T241" i="2"/>
  <c r="R241" i="2"/>
  <c r="P241" i="2"/>
  <c r="BI235" i="2"/>
  <c r="BH235" i="2"/>
  <c r="BG235" i="2"/>
  <c r="BF235" i="2"/>
  <c r="T235" i="2"/>
  <c r="R235" i="2"/>
  <c r="P235" i="2"/>
  <c r="BI227" i="2"/>
  <c r="BH227" i="2"/>
  <c r="BG227" i="2"/>
  <c r="BF227" i="2"/>
  <c r="F34" i="2" s="1"/>
  <c r="T227" i="2"/>
  <c r="R227" i="2"/>
  <c r="P227" i="2"/>
  <c r="BI219" i="2"/>
  <c r="BH219" i="2"/>
  <c r="BG219" i="2"/>
  <c r="BF219" i="2"/>
  <c r="T219" i="2"/>
  <c r="R219" i="2"/>
  <c r="P219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86" i="2"/>
  <c r="BH186" i="2"/>
  <c r="BG186" i="2"/>
  <c r="BF186" i="2"/>
  <c r="T186" i="2"/>
  <c r="R186" i="2"/>
  <c r="P186" i="2"/>
  <c r="BI181" i="2"/>
  <c r="BH181" i="2"/>
  <c r="BG181" i="2"/>
  <c r="BF181" i="2"/>
  <c r="T181" i="2"/>
  <c r="R181" i="2"/>
  <c r="P181" i="2"/>
  <c r="BI176" i="2"/>
  <c r="BH176" i="2"/>
  <c r="BG176" i="2"/>
  <c r="BF176" i="2"/>
  <c r="T176" i="2"/>
  <c r="R176" i="2"/>
  <c r="P176" i="2"/>
  <c r="BI171" i="2"/>
  <c r="BH171" i="2"/>
  <c r="BG171" i="2"/>
  <c r="BF171" i="2"/>
  <c r="T171" i="2"/>
  <c r="R171" i="2"/>
  <c r="P171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30" i="2"/>
  <c r="BH130" i="2"/>
  <c r="BG130" i="2"/>
  <c r="BF130" i="2"/>
  <c r="J34" i="2" s="1"/>
  <c r="T130" i="2"/>
  <c r="R130" i="2"/>
  <c r="P130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18" i="2"/>
  <c r="BH118" i="2"/>
  <c r="BG118" i="2"/>
  <c r="BF118" i="2"/>
  <c r="T118" i="2"/>
  <c r="R118" i="2"/>
  <c r="P118" i="2"/>
  <c r="BI113" i="2"/>
  <c r="BH113" i="2"/>
  <c r="BG113" i="2"/>
  <c r="BF113" i="2"/>
  <c r="T113" i="2"/>
  <c r="R113" i="2"/>
  <c r="P113" i="2"/>
  <c r="BI109" i="2"/>
  <c r="BH109" i="2"/>
  <c r="BG109" i="2"/>
  <c r="BF109" i="2"/>
  <c r="T109" i="2"/>
  <c r="R109" i="2"/>
  <c r="P109" i="2"/>
  <c r="BI104" i="2"/>
  <c r="F37" i="2" s="1"/>
  <c r="BH104" i="2"/>
  <c r="F36" i="2" s="1"/>
  <c r="BG104" i="2"/>
  <c r="BF104" i="2"/>
  <c r="T104" i="2"/>
  <c r="R104" i="2"/>
  <c r="P104" i="2"/>
  <c r="J98" i="2"/>
  <c r="J97" i="2"/>
  <c r="F97" i="2"/>
  <c r="F95" i="2"/>
  <c r="E93" i="2"/>
  <c r="J55" i="2"/>
  <c r="J54" i="2"/>
  <c r="F54" i="2"/>
  <c r="F52" i="2"/>
  <c r="E50" i="2"/>
  <c r="J18" i="2"/>
  <c r="E18" i="2"/>
  <c r="F98" i="2" s="1"/>
  <c r="J17" i="2"/>
  <c r="J12" i="2"/>
  <c r="J52" i="2" s="1"/>
  <c r="E7" i="2"/>
  <c r="E91" i="2"/>
  <c r="L50" i="1"/>
  <c r="AM50" i="1"/>
  <c r="AM49" i="1"/>
  <c r="L49" i="1"/>
  <c r="AM47" i="1"/>
  <c r="L47" i="1"/>
  <c r="L45" i="1"/>
  <c r="L44" i="1"/>
  <c r="BK806" i="2"/>
  <c r="J283" i="3"/>
  <c r="J735" i="2"/>
  <c r="BK575" i="2"/>
  <c r="J539" i="2"/>
  <c r="BK291" i="6"/>
  <c r="J187" i="8"/>
  <c r="J982" i="2"/>
  <c r="J144" i="4"/>
  <c r="J107" i="4"/>
  <c r="BK181" i="5"/>
  <c r="J331" i="6"/>
  <c r="BK100" i="8"/>
  <c r="BK128" i="8"/>
  <c r="BK883" i="2"/>
  <c r="J201" i="2"/>
  <c r="J171" i="2"/>
  <c r="J614" i="2"/>
  <c r="BK945" i="2"/>
  <c r="J383" i="2"/>
  <c r="BK140" i="7"/>
  <c r="J197" i="8"/>
  <c r="BK111" i="8"/>
  <c r="BK878" i="2"/>
  <c r="J589" i="2"/>
  <c r="J279" i="2"/>
  <c r="BK753" i="2"/>
  <c r="BK392" i="3"/>
  <c r="J260" i="3"/>
  <c r="J873" i="2"/>
  <c r="BK550" i="2"/>
  <c r="J160" i="3"/>
  <c r="BK188" i="6"/>
  <c r="BK247" i="2"/>
  <c r="J1103" i="2"/>
  <c r="BK1107" i="2"/>
  <c r="J131" i="3"/>
  <c r="J140" i="3"/>
  <c r="J152" i="4"/>
  <c r="J142" i="6"/>
  <c r="BK850" i="2"/>
  <c r="BK616" i="2"/>
  <c r="J922" i="2"/>
  <c r="J271" i="2"/>
  <c r="J215" i="5"/>
  <c r="BK1160" i="2"/>
  <c r="BK349" i="3"/>
  <c r="J305" i="6"/>
  <c r="J198" i="6"/>
  <c r="J240" i="6"/>
  <c r="BK143" i="7"/>
  <c r="BK104" i="8"/>
  <c r="BK1181" i="2"/>
  <c r="BK147" i="3"/>
  <c r="J180" i="3"/>
  <c r="J137" i="4"/>
  <c r="BK176" i="5"/>
  <c r="BK151" i="5"/>
  <c r="BK854" i="2"/>
  <c r="J247" i="2"/>
  <c r="BK283" i="3"/>
  <c r="J159" i="4"/>
  <c r="BK248" i="3"/>
  <c r="J176" i="3"/>
  <c r="BK125" i="6"/>
  <c r="J220" i="6"/>
  <c r="BK172" i="3"/>
  <c r="J92" i="5"/>
  <c r="J143" i="7"/>
  <c r="BK814" i="2"/>
  <c r="J681" i="2"/>
  <c r="BK315" i="6"/>
  <c r="J186" i="7"/>
  <c r="BK168" i="8"/>
  <c r="BK91" i="10"/>
  <c r="BK279" i="2"/>
  <c r="BK429" i="3"/>
  <c r="J209" i="3"/>
  <c r="J268" i="6"/>
  <c r="BK108" i="6"/>
  <c r="BK257" i="6"/>
  <c r="BK172" i="7"/>
  <c r="J150" i="7"/>
  <c r="BK203" i="8"/>
  <c r="J129" i="7"/>
  <c r="J119" i="8"/>
  <c r="J133" i="5"/>
  <c r="J179" i="6"/>
  <c r="J89" i="10"/>
  <c r="J746" i="2"/>
  <c r="BK171" i="2"/>
  <c r="BK137" i="4"/>
  <c r="BK178" i="5"/>
  <c r="J141" i="7"/>
  <c r="J844" i="2"/>
  <c r="BK826" i="2"/>
  <c r="BK232" i="5"/>
  <c r="BK285" i="6"/>
  <c r="BK188" i="8"/>
  <c r="J117" i="5"/>
  <c r="J259" i="6"/>
  <c r="J131" i="7"/>
  <c r="BK626" i="2"/>
  <c r="BK612" i="2"/>
  <c r="J353" i="2"/>
  <c r="BK591" i="2"/>
  <c r="BK1103" i="2"/>
  <c r="J286" i="6"/>
  <c r="BK197" i="8"/>
  <c r="J111" i="8"/>
  <c r="J91" i="10"/>
  <c r="BK832" i="2"/>
  <c r="BK181" i="2"/>
  <c r="J1160" i="2"/>
  <c r="J730" i="2"/>
  <c r="J272" i="3"/>
  <c r="BK425" i="3"/>
  <c r="J380" i="3"/>
  <c r="J220" i="3"/>
  <c r="J780" i="2"/>
  <c r="BK852" i="2"/>
  <c r="BK281" i="6"/>
  <c r="J113" i="8"/>
  <c r="BK119" i="8"/>
  <c r="BK533" i="2"/>
  <c r="J668" i="2"/>
  <c r="J152" i="2"/>
  <c r="BK142" i="2"/>
  <c r="J832" i="2"/>
  <c r="J1014" i="2"/>
  <c r="BK333" i="3"/>
  <c r="BK290" i="3"/>
  <c r="BK98" i="3"/>
  <c r="BK707" i="2"/>
  <c r="BK276" i="3"/>
  <c r="BK273" i="6"/>
  <c r="BK265" i="6"/>
  <c r="J126" i="6"/>
  <c r="BK113" i="7"/>
  <c r="BK284" i="2"/>
  <c r="BK476" i="2"/>
  <c r="J234" i="5"/>
  <c r="BK870" i="2"/>
  <c r="BK380" i="3"/>
  <c r="BK310" i="3"/>
  <c r="BK150" i="4"/>
  <c r="BK148" i="4"/>
  <c r="BK159" i="5"/>
  <c r="J274" i="6"/>
  <c r="J282" i="6"/>
  <c r="BK94" i="8"/>
  <c r="J1126" i="2"/>
  <c r="J850" i="2"/>
  <c r="J360" i="3"/>
  <c r="J280" i="3"/>
  <c r="J128" i="5"/>
  <c r="BK293" i="6"/>
  <c r="BK982" i="2"/>
  <c r="J918" i="2"/>
  <c r="J182" i="4"/>
  <c r="J100" i="4"/>
  <c r="J107" i="5"/>
  <c r="BK244" i="6"/>
  <c r="J272" i="6"/>
  <c r="J121" i="6"/>
  <c r="J205" i="6"/>
  <c r="BK155" i="7"/>
  <c r="BK184" i="7"/>
  <c r="J98" i="10"/>
  <c r="BK663" i="2"/>
  <c r="BK777" i="2"/>
  <c r="BK589" i="2"/>
  <c r="BK409" i="2"/>
  <c r="J203" i="2"/>
  <c r="BK1140" i="2"/>
  <c r="J126" i="3"/>
  <c r="BK157" i="3"/>
  <c r="BK195" i="5"/>
  <c r="J179" i="8"/>
  <c r="BK735" i="2"/>
  <c r="J128" i="6"/>
  <c r="J1066" i="2"/>
  <c r="BK414" i="2"/>
  <c r="BK475" i="2"/>
  <c r="BK280" i="3"/>
  <c r="BK199" i="3"/>
  <c r="J129" i="4"/>
  <c r="J97" i="5"/>
  <c r="BK142" i="6"/>
  <c r="J414" i="2"/>
  <c r="J154" i="3"/>
  <c r="J1092" i="2"/>
  <c r="BK345" i="2"/>
  <c r="BK244" i="3"/>
  <c r="BK236" i="3"/>
  <c r="J176" i="5"/>
  <c r="BK269" i="6"/>
  <c r="BK260" i="6"/>
  <c r="J281" i="2"/>
  <c r="J398" i="3"/>
  <c r="BK105" i="4"/>
  <c r="BK113" i="5"/>
  <c r="J289" i="6"/>
  <c r="J281" i="6"/>
  <c r="BK161" i="7"/>
  <c r="BK187" i="8"/>
  <c r="J570" i="2"/>
  <c r="BK1070" i="2"/>
  <c r="J345" i="2"/>
  <c r="BK357" i="2"/>
  <c r="BK383" i="2"/>
  <c r="J186" i="2"/>
  <c r="BK905" i="2"/>
  <c r="BK337" i="3"/>
  <c r="BK232" i="3"/>
  <c r="BK126" i="5"/>
  <c r="J276" i="6"/>
  <c r="BK177" i="8"/>
  <c r="J806" i="2"/>
  <c r="BK277" i="6"/>
  <c r="BK719" i="2"/>
  <c r="J1107" i="2"/>
  <c r="J146" i="2"/>
  <c r="BK216" i="3"/>
  <c r="J587" i="2"/>
  <c r="BK103" i="3"/>
  <c r="BK215" i="5"/>
  <c r="BK160" i="6"/>
  <c r="BK1064" i="2"/>
  <c r="J721" i="2"/>
  <c r="J349" i="3"/>
  <c r="J317" i="3"/>
  <c r="J156" i="5"/>
  <c r="J108" i="6"/>
  <c r="BK141" i="7"/>
  <c r="J1180" i="2"/>
  <c r="J340" i="6"/>
  <c r="J778" i="2"/>
  <c r="AS54" i="1"/>
  <c r="J105" i="3"/>
  <c r="BK109" i="4"/>
  <c r="J195" i="5"/>
  <c r="J293" i="6"/>
  <c r="BK102" i="8"/>
  <c r="BK396" i="2"/>
  <c r="BK229" i="3"/>
  <c r="BK131" i="4"/>
  <c r="BK345" i="6"/>
  <c r="J115" i="6"/>
  <c r="J138" i="6"/>
  <c r="J104" i="6"/>
  <c r="BK163" i="7"/>
  <c r="BK331" i="6"/>
  <c r="J247" i="6"/>
  <c r="BK190" i="7"/>
  <c r="BK778" i="2"/>
  <c r="BK117" i="3"/>
  <c r="BK182" i="4"/>
  <c r="BK111" i="6"/>
  <c r="BK199" i="7"/>
  <c r="J183" i="8"/>
  <c r="J392" i="2"/>
  <c r="BK293" i="2"/>
  <c r="BK922" i="2"/>
  <c r="BK253" i="2"/>
  <c r="BK352" i="3"/>
  <c r="J183" i="3"/>
  <c r="J277" i="6"/>
  <c r="J100" i="6"/>
  <c r="J250" i="6"/>
  <c r="BK195" i="7"/>
  <c r="J181" i="8"/>
  <c r="BK305" i="2"/>
  <c r="J123" i="4"/>
  <c r="J189" i="5"/>
  <c r="BK240" i="6"/>
  <c r="J244" i="3"/>
  <c r="BK168" i="4"/>
  <c r="BK711" i="2"/>
  <c r="J305" i="2"/>
  <c r="BK162" i="2"/>
  <c r="J227" i="5"/>
  <c r="J167" i="5"/>
  <c r="BK274" i="6"/>
  <c r="J169" i="8"/>
  <c r="J154" i="8"/>
  <c r="BK306" i="3"/>
  <c r="BK173" i="8"/>
  <c r="J797" i="2"/>
  <c r="BK718" i="2"/>
  <c r="BK1079" i="2"/>
  <c r="BK621" i="2"/>
  <c r="BK976" i="2"/>
  <c r="BK784" i="2"/>
  <c r="BK286" i="3"/>
  <c r="J168" i="4"/>
  <c r="BK145" i="5"/>
  <c r="BK94" i="5"/>
  <c r="J245" i="6"/>
  <c r="J125" i="7"/>
  <c r="BK968" i="2"/>
  <c r="J606" i="2"/>
  <c r="J229" i="3"/>
  <c r="BK177" i="4"/>
  <c r="J172" i="6"/>
  <c r="BK1072" i="2"/>
  <c r="BK1122" i="2"/>
  <c r="BK1197" i="2"/>
  <c r="J271" i="6"/>
  <c r="J166" i="7"/>
  <c r="J116" i="8"/>
  <c r="J170" i="4"/>
  <c r="J154" i="4"/>
  <c r="BK234" i="5"/>
  <c r="J195" i="6"/>
  <c r="J152" i="8"/>
  <c r="J1175" i="2"/>
  <c r="BK726" i="2"/>
  <c r="J689" i="2"/>
  <c r="J181" i="2"/>
  <c r="BK219" i="2"/>
  <c r="J612" i="2"/>
  <c r="J210" i="6"/>
  <c r="BK160" i="8"/>
  <c r="BK780" i="2"/>
  <c r="J507" i="2"/>
  <c r="BK404" i="2"/>
  <c r="BK873" i="2"/>
  <c r="J748" i="2"/>
  <c r="J134" i="3"/>
  <c r="BK376" i="3"/>
  <c r="BK316" i="3"/>
  <c r="BK1083" i="2"/>
  <c r="BK1196" i="2"/>
  <c r="BK748" i="2"/>
  <c r="BK225" i="3"/>
  <c r="BK322" i="6"/>
  <c r="J333" i="6"/>
  <c r="BK213" i="6"/>
  <c r="BK203" i="6"/>
  <c r="J190" i="7"/>
  <c r="J216" i="7"/>
  <c r="BK1002" i="2"/>
  <c r="J995" i="2"/>
  <c r="J294" i="3"/>
  <c r="J346" i="3"/>
  <c r="J312" i="6"/>
  <c r="J303" i="6"/>
  <c r="BK303" i="6"/>
  <c r="BK721" i="2"/>
  <c r="BK539" i="2"/>
  <c r="J775" i="2"/>
  <c r="BK856" i="2"/>
  <c r="BK321" i="3"/>
  <c r="J195" i="3"/>
  <c r="J175" i="4"/>
  <c r="BK337" i="6"/>
  <c r="J1029" i="2"/>
  <c r="J695" i="2"/>
  <c r="J591" i="2"/>
  <c r="BK998" i="2"/>
  <c r="J575" i="2"/>
  <c r="J185" i="5"/>
  <c r="BK497" i="2"/>
  <c r="BK298" i="3"/>
  <c r="J252" i="3"/>
  <c r="J186" i="4"/>
  <c r="J266" i="6"/>
  <c r="J148" i="6"/>
  <c r="J140" i="7"/>
  <c r="BK199" i="8"/>
  <c r="J1076" i="2"/>
  <c r="J715" i="2"/>
  <c r="BK168" i="3"/>
  <c r="J177" i="4"/>
  <c r="BK171" i="5"/>
  <c r="BK249" i="6"/>
  <c r="J787" i="2"/>
  <c r="J1196" i="2"/>
  <c r="J330" i="3"/>
  <c r="BK140" i="3"/>
  <c r="BK157" i="4"/>
  <c r="BK186" i="6"/>
  <c r="J161" i="7"/>
  <c r="J189" i="8"/>
  <c r="J86" i="10"/>
  <c r="BK862" i="2"/>
  <c r="BK517" i="2"/>
  <c r="BK370" i="3"/>
  <c r="BK340" i="3"/>
  <c r="J285" i="6"/>
  <c r="BK245" i="6"/>
  <c r="BK132" i="6"/>
  <c r="J211" i="6"/>
  <c r="J199" i="7"/>
  <c r="J168" i="7"/>
  <c r="BK179" i="7"/>
  <c r="J452" i="2"/>
  <c r="BK392" i="2"/>
  <c r="BK1047" i="2"/>
  <c r="BK130" i="5"/>
  <c r="J145" i="5"/>
  <c r="J167" i="6"/>
  <c r="BK252" i="6"/>
  <c r="BK151" i="8"/>
  <c r="J154" i="5"/>
  <c r="J213" i="6"/>
  <c r="BK259" i="6"/>
  <c r="BK221" i="6"/>
  <c r="BK94" i="6"/>
  <c r="J673" i="2"/>
  <c r="BK1118" i="2"/>
  <c r="BK326" i="3"/>
  <c r="J142" i="5"/>
  <c r="J153" i="6"/>
  <c r="BK175" i="8"/>
  <c r="BK133" i="5"/>
  <c r="J201" i="7"/>
  <c r="J465" i="2"/>
  <c r="BK846" i="2"/>
  <c r="J104" i="2"/>
  <c r="J232" i="3"/>
  <c r="J340" i="3"/>
  <c r="J545" i="2"/>
  <c r="J404" i="2"/>
  <c r="BK281" i="2"/>
  <c r="J392" i="3"/>
  <c r="BK305" i="6"/>
  <c r="J219" i="6"/>
  <c r="BK102" i="6"/>
  <c r="J231" i="6"/>
  <c r="BK197" i="7"/>
  <c r="BK261" i="6"/>
  <c r="BK587" i="2"/>
  <c r="BK417" i="3"/>
  <c r="J157" i="4"/>
  <c r="BK159" i="4"/>
  <c r="J123" i="8"/>
  <c r="BK681" i="2"/>
  <c r="J341" i="2"/>
  <c r="J888" i="2"/>
  <c r="J105" i="4"/>
  <c r="J140" i="5"/>
  <c r="J1006" i="2"/>
  <c r="J337" i="3"/>
  <c r="BK140" i="5"/>
  <c r="J146" i="6"/>
  <c r="J102" i="6"/>
  <c r="J173" i="8"/>
  <c r="J784" i="2"/>
  <c r="J264" i="3"/>
  <c r="BK186" i="4"/>
  <c r="BK229" i="5"/>
  <c r="BK156" i="5"/>
  <c r="J310" i="6"/>
  <c r="J262" i="6"/>
  <c r="J94" i="6"/>
  <c r="J118" i="6"/>
  <c r="BK241" i="6"/>
  <c r="BK123" i="7"/>
  <c r="BK179" i="8"/>
  <c r="J601" i="2"/>
  <c r="J777" i="2"/>
  <c r="J203" i="5"/>
  <c r="J136" i="5"/>
  <c r="BK174" i="6"/>
  <c r="BK247" i="6"/>
  <c r="J203" i="8"/>
  <c r="J135" i="8"/>
  <c r="BK110" i="3"/>
  <c r="BK129" i="4"/>
  <c r="J699" i="2"/>
  <c r="BK673" i="2"/>
  <c r="J594" i="2"/>
  <c r="J579" i="2"/>
  <c r="J374" i="3"/>
  <c r="BK317" i="3"/>
  <c r="J171" i="5"/>
  <c r="J159" i="5"/>
  <c r="J284" i="6"/>
  <c r="BK98" i="10"/>
  <c r="J846" i="2"/>
  <c r="BK256" i="3"/>
  <c r="J174" i="4"/>
  <c r="BK205" i="6"/>
  <c r="BK171" i="8"/>
  <c r="BK661" i="2"/>
  <c r="J133" i="2"/>
  <c r="J125" i="4"/>
  <c r="BK193" i="6"/>
  <c r="J192" i="8"/>
  <c r="BK109" i="8"/>
  <c r="J142" i="4"/>
  <c r="BK115" i="4"/>
  <c r="J221" i="5"/>
  <c r="BK189" i="5"/>
  <c r="J100" i="7"/>
  <c r="J133" i="8"/>
  <c r="BK206" i="7"/>
  <c r="J218" i="7"/>
  <c r="J157" i="7"/>
  <c r="BK844" i="2"/>
  <c r="BK693" i="2"/>
  <c r="J268" i="3"/>
  <c r="BK240" i="3"/>
  <c r="BK146" i="6"/>
  <c r="J345" i="6"/>
  <c r="BK131" i="7"/>
  <c r="J883" i="2"/>
  <c r="BK789" i="2"/>
  <c r="J357" i="2"/>
  <c r="J661" i="2"/>
  <c r="BK126" i="3"/>
  <c r="BK164" i="4"/>
  <c r="BK162" i="4"/>
  <c r="BK116" i="7"/>
  <c r="J828" i="2"/>
  <c r="J454" i="2"/>
  <c r="J435" i="2"/>
  <c r="J173" i="5"/>
  <c r="J870" i="2"/>
  <c r="J429" i="3"/>
  <c r="J164" i="4"/>
  <c r="BK317" i="6"/>
  <c r="J136" i="6"/>
  <c r="BK208" i="7"/>
  <c r="BK154" i="8"/>
  <c r="BK570" i="2"/>
  <c r="BK370" i="2"/>
  <c r="BK94" i="3"/>
  <c r="BK140" i="4"/>
  <c r="BK211" i="5"/>
  <c r="BK262" i="6"/>
  <c r="BK288" i="2"/>
  <c r="BK176" i="2"/>
  <c r="J323" i="3"/>
  <c r="BK174" i="4"/>
  <c r="J263" i="6"/>
  <c r="BK126" i="6"/>
  <c r="J104" i="7"/>
  <c r="J146" i="8"/>
  <c r="J1140" i="2"/>
  <c r="BK1040" i="2"/>
  <c r="BK684" i="2"/>
  <c r="J1116" i="2"/>
  <c r="J410" i="3"/>
  <c r="J298" i="3"/>
  <c r="J162" i="6"/>
  <c r="BK220" i="6"/>
  <c r="J106" i="7"/>
  <c r="J123" i="7"/>
  <c r="BK146" i="8"/>
  <c r="J1147" i="2"/>
  <c r="J1002" i="2"/>
  <c r="J205" i="5"/>
  <c r="BK121" i="5"/>
  <c r="J337" i="6"/>
  <c r="J197" i="7"/>
  <c r="BK195" i="6"/>
  <c r="BK129" i="6"/>
  <c r="J163" i="7"/>
  <c r="BK218" i="7"/>
  <c r="BK793" i="2"/>
  <c r="J626" i="2"/>
  <c r="J744" i="2"/>
  <c r="BK1029" i="2"/>
  <c r="BK388" i="3"/>
  <c r="J322" i="6"/>
  <c r="BK219" i="6"/>
  <c r="BK152" i="8"/>
  <c r="J1099" i="2"/>
  <c r="J497" i="2"/>
  <c r="J125" i="2"/>
  <c r="BK1158" i="2"/>
  <c r="J207" i="3"/>
  <c r="J183" i="5"/>
  <c r="J160" i="6"/>
  <c r="J742" i="2"/>
  <c r="J121" i="4"/>
  <c r="BK203" i="2"/>
  <c r="BK148" i="6"/>
  <c r="J306" i="3"/>
  <c r="J181" i="5"/>
  <c r="BK284" i="6"/>
  <c r="J417" i="3"/>
  <c r="J302" i="3"/>
  <c r="J786" i="2"/>
  <c r="J142" i="2"/>
  <c r="J147" i="3"/>
  <c r="BK246" i="6"/>
  <c r="BK271" i="6"/>
  <c r="BK212" i="6"/>
  <c r="J194" i="7"/>
  <c r="BK186" i="7"/>
  <c r="BK181" i="8"/>
  <c r="J241" i="2"/>
  <c r="J207" i="2"/>
  <c r="J103" i="3"/>
  <c r="BK210" i="6"/>
  <c r="J181" i="6"/>
  <c r="BK1199" i="2"/>
  <c r="J1040" i="2"/>
  <c r="J854" i="2"/>
  <c r="BK489" i="2"/>
  <c r="BK363" i="3"/>
  <c r="BK112" i="4"/>
  <c r="J227" i="6"/>
  <c r="BK677" i="2"/>
  <c r="J1158" i="2"/>
  <c r="J284" i="2"/>
  <c r="BK746" i="2"/>
  <c r="J135" i="4"/>
  <c r="BK261" i="2"/>
  <c r="J333" i="3"/>
  <c r="BK176" i="3"/>
  <c r="J179" i="4"/>
  <c r="BK167" i="6"/>
  <c r="BK104" i="7"/>
  <c r="J111" i="7"/>
  <c r="J94" i="10"/>
  <c r="BK121" i="4"/>
  <c r="J130" i="5"/>
  <c r="BK351" i="6"/>
  <c r="BK222" i="7"/>
  <c r="BK106" i="8"/>
  <c r="J628" i="2"/>
  <c r="BK152" i="2"/>
  <c r="BK552" i="2"/>
  <c r="BK266" i="2"/>
  <c r="J152" i="3"/>
  <c r="J264" i="6"/>
  <c r="J257" i="6"/>
  <c r="BK671" i="2"/>
  <c r="BK1088" i="2"/>
  <c r="BK1099" i="2"/>
  <c r="J388" i="3"/>
  <c r="J216" i="3"/>
  <c r="J109" i="4"/>
  <c r="BK197" i="5"/>
  <c r="J327" i="6"/>
  <c r="BK888" i="2"/>
  <c r="BK1130" i="2"/>
  <c r="J191" i="3"/>
  <c r="J232" i="5"/>
  <c r="BK123" i="8"/>
  <c r="J763" i="2"/>
  <c r="BK221" i="5"/>
  <c r="J155" i="7"/>
  <c r="J414" i="3"/>
  <c r="BK181" i="6"/>
  <c r="J241" i="6"/>
  <c r="BK113" i="6"/>
  <c r="BK135" i="7"/>
  <c r="J166" i="8"/>
  <c r="J656" i="2"/>
  <c r="BK195" i="3"/>
  <c r="J113" i="7"/>
  <c r="BK146" i="2"/>
  <c r="BK838" i="2"/>
  <c r="J1197" i="2"/>
  <c r="BK170" i="7"/>
  <c r="J310" i="3"/>
  <c r="J113" i="5"/>
  <c r="BK126" i="8"/>
  <c r="J286" i="3"/>
  <c r="BK217" i="5"/>
  <c r="BK211" i="7"/>
  <c r="BK162" i="8"/>
  <c r="J737" i="2"/>
  <c r="BK227" i="2"/>
  <c r="BK164" i="3"/>
  <c r="J270" i="6"/>
  <c r="J125" i="6"/>
  <c r="J1031" i="2"/>
  <c r="J235" i="2"/>
  <c r="J1176" i="2"/>
  <c r="BK346" i="3"/>
  <c r="BK123" i="4"/>
  <c r="BK100" i="4"/>
  <c r="J211" i="5"/>
  <c r="J354" i="6"/>
  <c r="J1047" i="2"/>
  <c r="J475" i="2"/>
  <c r="J168" i="3"/>
  <c r="BK169" i="4"/>
  <c r="BK205" i="5"/>
  <c r="BK354" i="6"/>
  <c r="BK263" i="6"/>
  <c r="J119" i="7"/>
  <c r="BK166" i="7"/>
  <c r="J142" i="8"/>
  <c r="J1070" i="2"/>
  <c r="J227" i="2"/>
  <c r="BK1135" i="2"/>
  <c r="J463" i="2"/>
  <c r="BK864" i="2"/>
  <c r="J396" i="3"/>
  <c r="BK152" i="3"/>
  <c r="BK229" i="6"/>
  <c r="J351" i="6"/>
  <c r="J145" i="7"/>
  <c r="J106" i="8"/>
  <c r="BK628" i="2"/>
  <c r="J228" i="6"/>
  <c r="J838" i="2"/>
  <c r="J878" i="2"/>
  <c r="J816" i="2"/>
  <c r="BK406" i="3"/>
  <c r="J157" i="3"/>
  <c r="J200" i="5"/>
  <c r="J165" i="5"/>
  <c r="J174" i="6"/>
  <c r="BK140" i="8"/>
  <c r="J523" i="2"/>
  <c r="J100" i="8"/>
  <c r="BK1180" i="2"/>
  <c r="J458" i="2"/>
  <c r="BK226" i="6"/>
  <c r="J212" i="6"/>
  <c r="J197" i="6"/>
  <c r="J149" i="8"/>
  <c r="J470" i="2"/>
  <c r="BK201" i="2"/>
  <c r="J663" i="2"/>
  <c r="J402" i="3"/>
  <c r="J203" i="3"/>
  <c r="J249" i="6"/>
  <c r="BK116" i="8"/>
  <c r="BK606" i="2"/>
  <c r="BK545" i="2"/>
  <c r="J753" i="2"/>
  <c r="BK414" i="3"/>
  <c r="J256" i="3"/>
  <c r="BK117" i="5"/>
  <c r="BK286" i="6"/>
  <c r="BK730" i="2"/>
  <c r="J489" i="2"/>
  <c r="BK179" i="4"/>
  <c r="BK168" i="7"/>
  <c r="BK699" i="2"/>
  <c r="J288" i="2"/>
  <c r="J109" i="8"/>
  <c r="J1079" i="2"/>
  <c r="J476" i="2"/>
  <c r="BK360" i="3"/>
  <c r="BK220" i="3"/>
  <c r="J684" i="2"/>
  <c r="BK122" i="3"/>
  <c r="J119" i="4"/>
  <c r="J300" i="2"/>
  <c r="BK146" i="4"/>
  <c r="BK715" i="2"/>
  <c r="J366" i="3"/>
  <c r="BK135" i="4"/>
  <c r="BK104" i="6"/>
  <c r="BK111" i="7"/>
  <c r="J122" i="3"/>
  <c r="BK282" i="6"/>
  <c r="BK145" i="7"/>
  <c r="BK125" i="7"/>
  <c r="J135" i="7"/>
  <c r="BK1031" i="2"/>
  <c r="J127" i="4"/>
  <c r="BK203" i="5"/>
  <c r="BK90" i="5"/>
  <c r="BK329" i="6"/>
  <c r="J164" i="7"/>
  <c r="J597" i="2"/>
  <c r="BK579" i="2"/>
  <c r="BK402" i="3"/>
  <c r="BK191" i="3"/>
  <c r="J162" i="4"/>
  <c r="J115" i="4"/>
  <c r="BK105" i="5"/>
  <c r="BK100" i="6"/>
  <c r="J645" i="2"/>
  <c r="J649" i="2"/>
  <c r="BK130" i="2"/>
  <c r="J161" i="4"/>
  <c r="J209" i="5"/>
  <c r="BK154" i="5"/>
  <c r="BK172" i="6"/>
  <c r="J106" i="6"/>
  <c r="BK138" i="6"/>
  <c r="BK231" i="6"/>
  <c r="BK193" i="7"/>
  <c r="J102" i="7"/>
  <c r="BK135" i="8"/>
  <c r="BK800" i="2"/>
  <c r="J658" i="2"/>
  <c r="J113" i="2"/>
  <c r="J711" i="2"/>
  <c r="J608" i="2"/>
  <c r="J261" i="2"/>
  <c r="BK430" i="2"/>
  <c r="BK398" i="3"/>
  <c r="J355" i="3"/>
  <c r="BK167" i="5"/>
  <c r="BK155" i="6"/>
  <c r="BK276" i="6"/>
  <c r="J165" i="7"/>
  <c r="J128" i="8"/>
  <c r="J945" i="2"/>
  <c r="BK649" i="2"/>
  <c r="BK1022" i="2"/>
  <c r="BK463" i="2"/>
  <c r="BK300" i="2"/>
  <c r="J677" i="2"/>
  <c r="BK410" i="3"/>
  <c r="J90" i="5"/>
  <c r="BK115" i="6"/>
  <c r="J342" i="3"/>
  <c r="BK1066" i="2"/>
  <c r="J172" i="3"/>
  <c r="J186" i="6"/>
  <c r="BK201" i="7"/>
  <c r="BK149" i="8"/>
  <c r="BK995" i="2"/>
  <c r="BK1175" i="2"/>
  <c r="J621" i="2"/>
  <c r="J357" i="3"/>
  <c r="J352" i="3"/>
  <c r="J260" i="6"/>
  <c r="J129" i="6"/>
  <c r="J155" i="6"/>
  <c r="BK100" i="7"/>
  <c r="BK109" i="2"/>
  <c r="BK227" i="5"/>
  <c r="J178" i="5"/>
  <c r="BK310" i="6"/>
  <c r="BK347" i="6"/>
  <c r="BK109" i="7"/>
  <c r="J253" i="2"/>
  <c r="BK175" i="4"/>
  <c r="BK162" i="5"/>
  <c r="J221" i="6"/>
  <c r="J864" i="2"/>
  <c r="J1199" i="2"/>
  <c r="J195" i="7"/>
  <c r="BK271" i="2"/>
  <c r="BK235" i="2"/>
  <c r="BK268" i="3"/>
  <c r="J146" i="4"/>
  <c r="J998" i="2"/>
  <c r="BK990" i="2"/>
  <c r="BK465" i="2"/>
  <c r="J187" i="3"/>
  <c r="J800" i="2"/>
  <c r="J133" i="4"/>
  <c r="J920" i="2"/>
  <c r="J246" i="6"/>
  <c r="BK318" i="2"/>
  <c r="J370" i="3"/>
  <c r="J131" i="4"/>
  <c r="J1064" i="2"/>
  <c r="BK1076" i="2"/>
  <c r="BK737" i="2"/>
  <c r="J1135" i="2"/>
  <c r="BK349" i="2"/>
  <c r="BK133" i="2"/>
  <c r="J718" i="2"/>
  <c r="BK94" i="7"/>
  <c r="J175" i="8"/>
  <c r="BK113" i="8"/>
  <c r="BK656" i="2"/>
  <c r="BK241" i="2"/>
  <c r="BK183" i="3"/>
  <c r="BK272" i="6"/>
  <c r="J1095" i="2"/>
  <c r="J616" i="2"/>
  <c r="BK1147" i="2"/>
  <c r="J671" i="2"/>
  <c r="BK314" i="3"/>
  <c r="J164" i="3"/>
  <c r="J1088" i="2"/>
  <c r="BK169" i="8"/>
  <c r="BK211" i="2"/>
  <c r="J148" i="5"/>
  <c r="BK89" i="10"/>
  <c r="J297" i="2"/>
  <c r="BK207" i="3"/>
  <c r="BK134" i="3"/>
  <c r="J151" i="5"/>
  <c r="BK287" i="6"/>
  <c r="J172" i="7"/>
  <c r="J1083" i="2"/>
  <c r="J968" i="2"/>
  <c r="BK775" i="2"/>
  <c r="BK424" i="2"/>
  <c r="J117" i="3"/>
  <c r="BK187" i="3"/>
  <c r="J167" i="4"/>
  <c r="J252" i="6"/>
  <c r="BK250" i="6"/>
  <c r="BK197" i="6"/>
  <c r="J170" i="7"/>
  <c r="J222" i="7"/>
  <c r="J116" i="7"/>
  <c r="J219" i="2"/>
  <c r="J400" i="2"/>
  <c r="BK601" i="2"/>
  <c r="J793" i="2"/>
  <c r="J517" i="2"/>
  <c r="J384" i="3"/>
  <c r="BK180" i="3"/>
  <c r="J169" i="4"/>
  <c r="J150" i="4"/>
  <c r="J315" i="6"/>
  <c r="BK123" i="2"/>
  <c r="BK125" i="2"/>
  <c r="BK821" i="2"/>
  <c r="BK165" i="4"/>
  <c r="BK161" i="4"/>
  <c r="J94" i="5"/>
  <c r="J204" i="6"/>
  <c r="J287" i="6"/>
  <c r="J226" i="6"/>
  <c r="BK166" i="8"/>
  <c r="BK918" i="2"/>
  <c r="BK608" i="2"/>
  <c r="J157" i="2"/>
  <c r="BK185" i="5"/>
  <c r="J94" i="8"/>
  <c r="J248" i="3"/>
  <c r="J163" i="4"/>
  <c r="BK133" i="4"/>
  <c r="BK111" i="5"/>
  <c r="BK289" i="6"/>
  <c r="BK183" i="8"/>
  <c r="J826" i="2"/>
  <c r="J293" i="2"/>
  <c r="BK118" i="2"/>
  <c r="J409" i="2"/>
  <c r="BK828" i="2"/>
  <c r="BK153" i="6"/>
  <c r="BK106" i="7"/>
  <c r="J171" i="8"/>
  <c r="BK523" i="2"/>
  <c r="BK614" i="2"/>
  <c r="BK157" i="2"/>
  <c r="J421" i="3"/>
  <c r="J110" i="3"/>
  <c r="J266" i="2"/>
  <c r="BK211" i="6"/>
  <c r="J808" i="2"/>
  <c r="BK658" i="2"/>
  <c r="BK137" i="2"/>
  <c r="J1130" i="2"/>
  <c r="J321" i="3"/>
  <c r="BK209" i="5"/>
  <c r="BK236" i="6"/>
  <c r="J236" i="6"/>
  <c r="BK1126" i="2"/>
  <c r="J1122" i="2"/>
  <c r="J162" i="2"/>
  <c r="BK366" i="3"/>
  <c r="J199" i="3"/>
  <c r="J279" i="6"/>
  <c r="BK128" i="6"/>
  <c r="J177" i="7"/>
  <c r="BK142" i="7"/>
  <c r="BK128" i="5"/>
  <c r="J193" i="6"/>
  <c r="BK266" i="6"/>
  <c r="BK189" i="8"/>
  <c r="BK186" i="2"/>
  <c r="J424" i="2"/>
  <c r="BK1116" i="2"/>
  <c r="BK272" i="3"/>
  <c r="BK127" i="4"/>
  <c r="BK183" i="5"/>
  <c r="BK204" i="6"/>
  <c r="BK279" i="6"/>
  <c r="J726" i="2"/>
  <c r="BK597" i="2"/>
  <c r="BK170" i="4"/>
  <c r="J217" i="5"/>
  <c r="J261" i="6"/>
  <c r="J218" i="6"/>
  <c r="J188" i="6"/>
  <c r="BK121" i="6"/>
  <c r="J192" i="7"/>
  <c r="J193" i="7"/>
  <c r="J177" i="8"/>
  <c r="BK1092" i="2"/>
  <c r="BK744" i="2"/>
  <c r="J1022" i="2"/>
  <c r="J118" i="2"/>
  <c r="J533" i="2"/>
  <c r="BK808" i="2"/>
  <c r="J425" i="3"/>
  <c r="BK154" i="4"/>
  <c r="J105" i="5"/>
  <c r="BK327" i="6"/>
  <c r="J94" i="7"/>
  <c r="J126" i="8"/>
  <c r="J172" i="4"/>
  <c r="J112" i="4"/>
  <c r="J223" i="5"/>
  <c r="BK97" i="5"/>
  <c r="BK194" i="7"/>
  <c r="BK142" i="8"/>
  <c r="J963" i="2"/>
  <c r="BK481" i="2"/>
  <c r="BK400" i="2"/>
  <c r="BK421" i="3"/>
  <c r="BK103" i="5"/>
  <c r="J203" i="6"/>
  <c r="BK268" i="6"/>
  <c r="J244" i="6"/>
  <c r="J243" i="6"/>
  <c r="BK177" i="7"/>
  <c r="BK165" i="7"/>
  <c r="BK150" i="7"/>
  <c r="BK786" i="2"/>
  <c r="BK435" i="2"/>
  <c r="BK1006" i="2"/>
  <c r="J113" i="3"/>
  <c r="J314" i="3"/>
  <c r="BK333" i="6"/>
  <c r="BK129" i="7"/>
  <c r="BK507" i="2"/>
  <c r="J814" i="2"/>
  <c r="BK797" i="2"/>
  <c r="BK528" i="2"/>
  <c r="J406" i="3"/>
  <c r="J316" i="3"/>
  <c r="BK119" i="4"/>
  <c r="J976" i="2"/>
  <c r="J550" i="2"/>
  <c r="BK470" i="2"/>
  <c r="BK341" i="2"/>
  <c r="BK668" i="2"/>
  <c r="BK223" i="5"/>
  <c r="BK113" i="2"/>
  <c r="BK209" i="3"/>
  <c r="BK163" i="4"/>
  <c r="BK228" i="6"/>
  <c r="BK264" i="6"/>
  <c r="J184" i="7"/>
  <c r="J140" i="8"/>
  <c r="BK645" i="2"/>
  <c r="J290" i="3"/>
  <c r="J148" i="4"/>
  <c r="BK142" i="5"/>
  <c r="J111" i="5"/>
  <c r="J273" i="6"/>
  <c r="J1072" i="2"/>
  <c r="J552" i="2"/>
  <c r="J225" i="3"/>
  <c r="BK302" i="3"/>
  <c r="J229" i="5"/>
  <c r="J347" i="6"/>
  <c r="J208" i="7"/>
  <c r="BK1095" i="2"/>
  <c r="BK816" i="2"/>
  <c r="J821" i="2"/>
  <c r="J789" i="2"/>
  <c r="BK203" i="3"/>
  <c r="BK207" i="2"/>
  <c r="J206" i="7"/>
  <c r="J990" i="2"/>
  <c r="J137" i="2"/>
  <c r="BK836" i="2"/>
  <c r="J862" i="2"/>
  <c r="J396" i="2"/>
  <c r="BK260" i="3"/>
  <c r="BK154" i="3"/>
  <c r="BK142" i="4"/>
  <c r="J103" i="5"/>
  <c r="BK270" i="6"/>
  <c r="BK94" i="10"/>
  <c r="J693" i="2"/>
  <c r="BK742" i="2"/>
  <c r="BK150" i="3"/>
  <c r="J197" i="5"/>
  <c r="BK148" i="8"/>
  <c r="BK963" i="2"/>
  <c r="J349" i="2"/>
  <c r="J318" i="2"/>
  <c r="BK173" i="5"/>
  <c r="J179" i="7"/>
  <c r="J104" i="8"/>
  <c r="BK133" i="8"/>
  <c r="BK107" i="4"/>
  <c r="BK200" i="5"/>
  <c r="J162" i="5"/>
  <c r="J269" i="6"/>
  <c r="J188" i="8"/>
  <c r="J148" i="8"/>
  <c r="BK1014" i="2"/>
  <c r="J123" i="2"/>
  <c r="BK384" i="3"/>
  <c r="BK374" i="3"/>
  <c r="BK94" i="4"/>
  <c r="J298" i="6"/>
  <c r="BK106" i="6"/>
  <c r="BK227" i="6"/>
  <c r="J211" i="7"/>
  <c r="J109" i="7"/>
  <c r="BK192" i="8"/>
  <c r="J856" i="2"/>
  <c r="J481" i="2"/>
  <c r="BK105" i="3"/>
  <c r="J363" i="3"/>
  <c r="BK213" i="3"/>
  <c r="J329" i="6"/>
  <c r="BK298" i="6"/>
  <c r="BK955" i="2"/>
  <c r="BK458" i="2"/>
  <c r="J276" i="3"/>
  <c r="J94" i="4"/>
  <c r="J430" i="2"/>
  <c r="BK104" i="2"/>
  <c r="J165" i="4"/>
  <c r="BK107" i="5"/>
  <c r="BK353" i="2"/>
  <c r="BK342" i="3"/>
  <c r="BK125" i="4"/>
  <c r="BK218" i="6"/>
  <c r="BK137" i="7"/>
  <c r="BK787" i="2"/>
  <c r="BK160" i="3"/>
  <c r="J94" i="3"/>
  <c r="J140" i="4"/>
  <c r="J151" i="8"/>
  <c r="J166" i="4"/>
  <c r="BK297" i="2"/>
  <c r="J376" i="3"/>
  <c r="BK330" i="3"/>
  <c r="J213" i="3"/>
  <c r="BK1068" i="2"/>
  <c r="BK594" i="2"/>
  <c r="BK357" i="3"/>
  <c r="BK113" i="3"/>
  <c r="J102" i="4"/>
  <c r="BK312" i="6"/>
  <c r="J130" i="6"/>
  <c r="BK312" i="2"/>
  <c r="J1118" i="2"/>
  <c r="J236" i="3"/>
  <c r="J150" i="3"/>
  <c r="BK152" i="4"/>
  <c r="J1068" i="2"/>
  <c r="J176" i="2"/>
  <c r="J836" i="2"/>
  <c r="BK102" i="4"/>
  <c r="BK165" i="5"/>
  <c r="BK454" i="2"/>
  <c r="BK396" i="3"/>
  <c r="BK252" i="3"/>
  <c r="BK136" i="5"/>
  <c r="BK130" i="6"/>
  <c r="J229" i="6"/>
  <c r="BK264" i="3"/>
  <c r="BK92" i="5"/>
  <c r="BK340" i="6"/>
  <c r="J199" i="8"/>
  <c r="BK695" i="2"/>
  <c r="J130" i="2"/>
  <c r="J326" i="3"/>
  <c r="BK172" i="4"/>
  <c r="BK164" i="7"/>
  <c r="J924" i="2"/>
  <c r="J109" i="2"/>
  <c r="BK1176" i="2"/>
  <c r="BK179" i="6"/>
  <c r="BK216" i="7"/>
  <c r="J162" i="8"/>
  <c r="J240" i="3"/>
  <c r="BK167" i="4"/>
  <c r="BK148" i="5"/>
  <c r="J121" i="5"/>
  <c r="BK157" i="7"/>
  <c r="J102" i="8"/>
  <c r="BK86" i="10"/>
  <c r="BK763" i="2"/>
  <c r="J312" i="2"/>
  <c r="J852" i="2"/>
  <c r="BK689" i="2"/>
  <c r="BK452" i="2"/>
  <c r="BK166" i="4"/>
  <c r="BK924" i="2"/>
  <c r="BK920" i="2"/>
  <c r="BK131" i="3"/>
  <c r="BK323" i="3"/>
  <c r="BK144" i="4"/>
  <c r="J126" i="5"/>
  <c r="J317" i="6"/>
  <c r="J528" i="2"/>
  <c r="BK243" i="6"/>
  <c r="BK136" i="6"/>
  <c r="BK162" i="6"/>
  <c r="BK102" i="7"/>
  <c r="J137" i="7"/>
  <c r="J168" i="8"/>
  <c r="J719" i="2"/>
  <c r="J211" i="2"/>
  <c r="J98" i="3"/>
  <c r="BK355" i="3"/>
  <c r="J291" i="6"/>
  <c r="J265" i="6"/>
  <c r="J955" i="2"/>
  <c r="J707" i="2"/>
  <c r="J1181" i="2"/>
  <c r="J370" i="2"/>
  <c r="BK294" i="3"/>
  <c r="BK118" i="6"/>
  <c r="J142" i="7"/>
  <c r="J905" i="2"/>
  <c r="J160" i="8"/>
  <c r="J113" i="6"/>
  <c r="J132" i="6"/>
  <c r="J111" i="6"/>
  <c r="BK192" i="7"/>
  <c r="BK198" i="6"/>
  <c r="BK119" i="7"/>
  <c r="F33" i="10" l="1"/>
  <c r="F37" i="10"/>
  <c r="R170" i="2"/>
  <c r="BK283" i="2"/>
  <c r="J283" i="2" s="1"/>
  <c r="J65" i="2" s="1"/>
  <c r="P586" i="2"/>
  <c r="BK660" i="2"/>
  <c r="J660" i="2"/>
  <c r="J72" i="2"/>
  <c r="R670" i="2"/>
  <c r="R997" i="2"/>
  <c r="BK93" i="3"/>
  <c r="J93" i="3"/>
  <c r="J61" i="3"/>
  <c r="BK139" i="3"/>
  <c r="J139" i="3"/>
  <c r="J63" i="3"/>
  <c r="P149" i="3"/>
  <c r="BK325" i="3"/>
  <c r="J325" i="3"/>
  <c r="J69" i="3"/>
  <c r="R104" i="4"/>
  <c r="R139" i="4"/>
  <c r="T102" i="5"/>
  <c r="P124" i="6"/>
  <c r="BK122" i="7"/>
  <c r="P99" i="7"/>
  <c r="BK99" i="7"/>
  <c r="J99" i="7"/>
  <c r="J62" i="7" s="1"/>
  <c r="T462" i="2"/>
  <c r="P660" i="2"/>
  <c r="P670" i="2"/>
  <c r="BK997" i="2"/>
  <c r="J997" i="2"/>
  <c r="J78" i="2" s="1"/>
  <c r="R1078" i="2"/>
  <c r="T139" i="3"/>
  <c r="T156" i="4"/>
  <c r="BK124" i="6"/>
  <c r="J124" i="6"/>
  <c r="J66" i="6" s="1"/>
  <c r="T139" i="7"/>
  <c r="T121" i="7" s="1"/>
  <c r="T215" i="7"/>
  <c r="T214" i="7"/>
  <c r="T103" i="2"/>
  <c r="T600" i="2"/>
  <c r="T717" i="2"/>
  <c r="T1094" i="2"/>
  <c r="R163" i="3"/>
  <c r="P416" i="3"/>
  <c r="BK118" i="4"/>
  <c r="J118" i="4" s="1"/>
  <c r="J66" i="4" s="1"/>
  <c r="BK89" i="5"/>
  <c r="J89" i="5" s="1"/>
  <c r="J61" i="5" s="1"/>
  <c r="R125" i="5"/>
  <c r="P99" i="6"/>
  <c r="T170" i="2"/>
  <c r="R283" i="2"/>
  <c r="T872" i="2"/>
  <c r="P1078" i="2"/>
  <c r="BK231" i="3"/>
  <c r="J231" i="3"/>
  <c r="J68" i="3" s="1"/>
  <c r="R99" i="4"/>
  <c r="R92" i="4"/>
  <c r="BK139" i="4"/>
  <c r="BK117" i="4" s="1"/>
  <c r="P102" i="5"/>
  <c r="P88" i="5" s="1"/>
  <c r="R124" i="6"/>
  <c r="P103" i="2"/>
  <c r="BK151" i="2"/>
  <c r="J151" i="2"/>
  <c r="J62" i="2" s="1"/>
  <c r="R151" i="2"/>
  <c r="T278" i="2"/>
  <c r="BK586" i="2"/>
  <c r="J586" i="2"/>
  <c r="J68" i="2" s="1"/>
  <c r="BK799" i="2"/>
  <c r="J799" i="2" s="1"/>
  <c r="J76" i="2" s="1"/>
  <c r="R1094" i="2"/>
  <c r="R93" i="3"/>
  <c r="R139" i="3"/>
  <c r="R416" i="3"/>
  <c r="T89" i="5"/>
  <c r="R462" i="2"/>
  <c r="P683" i="2"/>
  <c r="T683" i="2"/>
  <c r="R1146" i="2"/>
  <c r="BK339" i="3"/>
  <c r="BK162" i="3" s="1"/>
  <c r="J162" i="3" s="1"/>
  <c r="J66" i="3" s="1"/>
  <c r="J339" i="3"/>
  <c r="J70" i="3"/>
  <c r="T104" i="4"/>
  <c r="BK102" i="5"/>
  <c r="J102" i="5"/>
  <c r="J63" i="5" s="1"/>
  <c r="T125" i="5"/>
  <c r="R292" i="2"/>
  <c r="R872" i="2"/>
  <c r="BK1078" i="2"/>
  <c r="J1078" i="2" s="1"/>
  <c r="J79" i="2" s="1"/>
  <c r="BK163" i="3"/>
  <c r="J163" i="3" s="1"/>
  <c r="J67" i="3" s="1"/>
  <c r="P99" i="4"/>
  <c r="P156" i="4"/>
  <c r="R108" i="7"/>
  <c r="R92" i="7" s="1"/>
  <c r="P292" i="2"/>
  <c r="P872" i="2"/>
  <c r="T149" i="3"/>
  <c r="T92" i="3" s="1"/>
  <c r="T325" i="3"/>
  <c r="R139" i="5"/>
  <c r="R138" i="5"/>
  <c r="T124" i="6"/>
  <c r="BK350" i="6"/>
  <c r="J350" i="6" s="1"/>
  <c r="J71" i="6" s="1"/>
  <c r="R122" i="7"/>
  <c r="R99" i="6"/>
  <c r="T350" i="6"/>
  <c r="P125" i="8"/>
  <c r="P121" i="8" s="1"/>
  <c r="T196" i="8"/>
  <c r="T195" i="8" s="1"/>
  <c r="BK600" i="2"/>
  <c r="J600" i="2" s="1"/>
  <c r="J71" i="2" s="1"/>
  <c r="R799" i="2"/>
  <c r="BK1146" i="2"/>
  <c r="J1146" i="2"/>
  <c r="J81" i="2"/>
  <c r="P93" i="3"/>
  <c r="BK149" i="3"/>
  <c r="J149" i="3"/>
  <c r="J64" i="3"/>
  <c r="P325" i="3"/>
  <c r="BK156" i="4"/>
  <c r="J156" i="4"/>
  <c r="J68" i="4"/>
  <c r="T108" i="7"/>
  <c r="BK215" i="7"/>
  <c r="J215" i="7"/>
  <c r="J70" i="7" s="1"/>
  <c r="P99" i="8"/>
  <c r="R108" i="8"/>
  <c r="BK103" i="2"/>
  <c r="P462" i="2"/>
  <c r="T660" i="2"/>
  <c r="T670" i="2"/>
  <c r="P997" i="2"/>
  <c r="T1078" i="2"/>
  <c r="T93" i="3"/>
  <c r="P139" i="3"/>
  <c r="T99" i="4"/>
  <c r="T92" i="4" s="1"/>
  <c r="P110" i="6"/>
  <c r="T99" i="7"/>
  <c r="T92" i="7"/>
  <c r="T99" i="8"/>
  <c r="T108" i="8"/>
  <c r="T92" i="8" s="1"/>
  <c r="BK196" i="8"/>
  <c r="J196" i="8" s="1"/>
  <c r="J70" i="8" s="1"/>
  <c r="BK170" i="2"/>
  <c r="J170" i="2" s="1"/>
  <c r="J63" i="2" s="1"/>
  <c r="R278" i="2"/>
  <c r="T586" i="2"/>
  <c r="BK670" i="2"/>
  <c r="J670" i="2" s="1"/>
  <c r="J73" i="2" s="1"/>
  <c r="T997" i="2"/>
  <c r="R231" i="3"/>
  <c r="R89" i="5"/>
  <c r="P139" i="7"/>
  <c r="P215" i="7"/>
  <c r="P214" i="7"/>
  <c r="R125" i="8"/>
  <c r="R121" i="8" s="1"/>
  <c r="R103" i="2"/>
  <c r="P600" i="2"/>
  <c r="P799" i="2"/>
  <c r="P1094" i="2"/>
  <c r="R149" i="3"/>
  <c r="R325" i="3"/>
  <c r="BK110" i="6"/>
  <c r="J110" i="6" s="1"/>
  <c r="J63" i="6" s="1"/>
  <c r="P314" i="6"/>
  <c r="P350" i="6"/>
  <c r="R99" i="8"/>
  <c r="R92" i="8" s="1"/>
  <c r="P108" i="8"/>
  <c r="T292" i="2"/>
  <c r="T799" i="2"/>
  <c r="P231" i="3"/>
  <c r="T139" i="5"/>
  <c r="T138" i="5"/>
  <c r="R314" i="6"/>
  <c r="R344" i="6"/>
  <c r="BK108" i="7"/>
  <c r="J108" i="7" s="1"/>
  <c r="J63" i="7" s="1"/>
  <c r="R215" i="7"/>
  <c r="R214" i="7"/>
  <c r="T125" i="8"/>
  <c r="T121" i="8"/>
  <c r="R196" i="8"/>
  <c r="R195" i="8"/>
  <c r="BK139" i="5"/>
  <c r="J139" i="5" s="1"/>
  <c r="J67" i="5" s="1"/>
  <c r="R110" i="6"/>
  <c r="BK139" i="7"/>
  <c r="J139" i="7"/>
  <c r="J67" i="7" s="1"/>
  <c r="P151" i="2"/>
  <c r="T151" i="2"/>
  <c r="BK278" i="2"/>
  <c r="J278" i="2"/>
  <c r="J64" i="2"/>
  <c r="P283" i="2"/>
  <c r="R586" i="2"/>
  <c r="R660" i="2"/>
  <c r="BK717" i="2"/>
  <c r="J717" i="2" s="1"/>
  <c r="J75" i="2" s="1"/>
  <c r="P1146" i="2"/>
  <c r="P163" i="3"/>
  <c r="BK416" i="3"/>
  <c r="J416" i="3"/>
  <c r="J71" i="3"/>
  <c r="BK99" i="4"/>
  <c r="J99" i="4" s="1"/>
  <c r="J62" i="4" s="1"/>
  <c r="R118" i="4"/>
  <c r="R99" i="7"/>
  <c r="BK99" i="8"/>
  <c r="J99" i="8" s="1"/>
  <c r="J62" i="8" s="1"/>
  <c r="BK108" i="8"/>
  <c r="J108" i="8" s="1"/>
  <c r="J63" i="8" s="1"/>
  <c r="P196" i="8"/>
  <c r="P195" i="8"/>
  <c r="R339" i="3"/>
  <c r="BK104" i="4"/>
  <c r="J104" i="4"/>
  <c r="J63" i="4" s="1"/>
  <c r="P139" i="4"/>
  <c r="P125" i="5"/>
  <c r="BK99" i="6"/>
  <c r="J99" i="6" s="1"/>
  <c r="J62" i="6" s="1"/>
  <c r="R350" i="6"/>
  <c r="R139" i="7"/>
  <c r="P170" i="2"/>
  <c r="P278" i="2"/>
  <c r="T283" i="2"/>
  <c r="BK872" i="2"/>
  <c r="J872" i="2"/>
  <c r="J77" i="2"/>
  <c r="T163" i="3"/>
  <c r="T416" i="3"/>
  <c r="P104" i="4"/>
  <c r="T139" i="4"/>
  <c r="P139" i="5"/>
  <c r="P138" i="5" s="1"/>
  <c r="T110" i="6"/>
  <c r="BK344" i="6"/>
  <c r="J344" i="6" s="1"/>
  <c r="J70" i="6" s="1"/>
  <c r="P122" i="7"/>
  <c r="P121" i="7"/>
  <c r="BK125" i="8"/>
  <c r="J125" i="8" s="1"/>
  <c r="J67" i="8" s="1"/>
  <c r="R600" i="2"/>
  <c r="BK683" i="2"/>
  <c r="J683" i="2" s="1"/>
  <c r="J74" i="2" s="1"/>
  <c r="R683" i="2"/>
  <c r="T1146" i="2"/>
  <c r="T339" i="3"/>
  <c r="R156" i="4"/>
  <c r="P89" i="5"/>
  <c r="BK125" i="5"/>
  <c r="J125" i="5"/>
  <c r="J64" i="5" s="1"/>
  <c r="T122" i="7"/>
  <c r="BK292" i="2"/>
  <c r="J292" i="2"/>
  <c r="J66" i="2"/>
  <c r="P717" i="2"/>
  <c r="BK1094" i="2"/>
  <c r="J1094" i="2"/>
  <c r="J80" i="2"/>
  <c r="P339" i="3"/>
  <c r="P118" i="4"/>
  <c r="P117" i="4"/>
  <c r="BK314" i="6"/>
  <c r="J314" i="6" s="1"/>
  <c r="J67" i="6" s="1"/>
  <c r="P344" i="6"/>
  <c r="P343" i="6"/>
  <c r="BK85" i="10"/>
  <c r="P85" i="10"/>
  <c r="P84" i="10" s="1"/>
  <c r="P83" i="10" s="1"/>
  <c r="AU62" i="1" s="1"/>
  <c r="T85" i="10"/>
  <c r="T84" i="10" s="1"/>
  <c r="T83" i="10" s="1"/>
  <c r="BK462" i="2"/>
  <c r="J462" i="2"/>
  <c r="J67" i="2"/>
  <c r="R717" i="2"/>
  <c r="T231" i="3"/>
  <c r="T118" i="4"/>
  <c r="T117" i="4"/>
  <c r="R102" i="5"/>
  <c r="T99" i="6"/>
  <c r="T92" i="6"/>
  <c r="T314" i="6"/>
  <c r="T344" i="6"/>
  <c r="T343" i="6" s="1"/>
  <c r="P108" i="7"/>
  <c r="R85" i="10"/>
  <c r="R84" i="10" s="1"/>
  <c r="R83" i="10" s="1"/>
  <c r="BK133" i="3"/>
  <c r="J133" i="3" s="1"/>
  <c r="J62" i="3" s="1"/>
  <c r="BK96" i="5"/>
  <c r="J96" i="5"/>
  <c r="J62" i="5" s="1"/>
  <c r="BK120" i="6"/>
  <c r="J120" i="6"/>
  <c r="J64" i="6"/>
  <c r="BK339" i="6"/>
  <c r="J339" i="6"/>
  <c r="J68" i="6" s="1"/>
  <c r="BK93" i="8"/>
  <c r="J93" i="8"/>
  <c r="J61" i="8"/>
  <c r="BK118" i="8"/>
  <c r="J118" i="8"/>
  <c r="J64" i="8"/>
  <c r="BK159" i="3"/>
  <c r="J159" i="3" s="1"/>
  <c r="J65" i="3" s="1"/>
  <c r="BK210" i="7"/>
  <c r="J210" i="7"/>
  <c r="J68" i="7"/>
  <c r="BK221" i="7"/>
  <c r="J221" i="7" s="1"/>
  <c r="J71" i="7" s="1"/>
  <c r="BK191" i="8"/>
  <c r="J191" i="8"/>
  <c r="J68" i="8" s="1"/>
  <c r="BK114" i="4"/>
  <c r="J114" i="4"/>
  <c r="J64" i="4"/>
  <c r="BK135" i="5"/>
  <c r="BK88" i="5" s="1"/>
  <c r="J135" i="5"/>
  <c r="J65" i="5"/>
  <c r="BK93" i="6"/>
  <c r="J93" i="6"/>
  <c r="J61" i="6"/>
  <c r="BK202" i="8"/>
  <c r="J202" i="8"/>
  <c r="J71" i="8"/>
  <c r="BK93" i="4"/>
  <c r="J93" i="4" s="1"/>
  <c r="J61" i="4" s="1"/>
  <c r="BK122" i="8"/>
  <c r="J122" i="8"/>
  <c r="J66" i="8"/>
  <c r="BK185" i="4"/>
  <c r="J185" i="4" s="1"/>
  <c r="J71" i="4" s="1"/>
  <c r="E48" i="10"/>
  <c r="BK93" i="7"/>
  <c r="BK92" i="7" s="1"/>
  <c r="J92" i="7" s="1"/>
  <c r="J60" i="7" s="1"/>
  <c r="BK596" i="2"/>
  <c r="J596" i="2"/>
  <c r="J69" i="2"/>
  <c r="BK181" i="4"/>
  <c r="J181" i="4" s="1"/>
  <c r="J69" i="4" s="1"/>
  <c r="BK118" i="7"/>
  <c r="J118" i="7" s="1"/>
  <c r="J64" i="7" s="1"/>
  <c r="BK93" i="10"/>
  <c r="J93" i="10" s="1"/>
  <c r="J62" i="10" s="1"/>
  <c r="BK97" i="10"/>
  <c r="J97" i="10"/>
  <c r="J63" i="10" s="1"/>
  <c r="J52" i="10"/>
  <c r="BF91" i="10"/>
  <c r="BF94" i="10"/>
  <c r="BF89" i="10"/>
  <c r="BF98" i="10"/>
  <c r="F55" i="10"/>
  <c r="BF86" i="10"/>
  <c r="AZ62" i="1"/>
  <c r="BD62" i="1"/>
  <c r="J93" i="7"/>
  <c r="J61" i="7"/>
  <c r="J122" i="7"/>
  <c r="J66" i="7" s="1"/>
  <c r="E48" i="8"/>
  <c r="F55" i="8"/>
  <c r="BE126" i="8"/>
  <c r="BE142" i="8"/>
  <c r="BE102" i="8"/>
  <c r="BE104" i="8"/>
  <c r="BE116" i="8"/>
  <c r="BE148" i="8"/>
  <c r="BE94" i="8"/>
  <c r="BE113" i="8"/>
  <c r="BE100" i="8"/>
  <c r="BE109" i="8"/>
  <c r="BE111" i="8"/>
  <c r="BE146" i="8"/>
  <c r="BE152" i="8"/>
  <c r="BE169" i="8"/>
  <c r="BE151" i="8"/>
  <c r="BE171" i="8"/>
  <c r="BE133" i="8"/>
  <c r="BE149" i="8"/>
  <c r="J85" i="8"/>
  <c r="BE119" i="8"/>
  <c r="BE128" i="8"/>
  <c r="BE135" i="8"/>
  <c r="BE160" i="8"/>
  <c r="BE192" i="8"/>
  <c r="BE123" i="8"/>
  <c r="BE140" i="8"/>
  <c r="BE166" i="8"/>
  <c r="BE168" i="8"/>
  <c r="BE179" i="8"/>
  <c r="BE181" i="8"/>
  <c r="BE183" i="8"/>
  <c r="BE188" i="8"/>
  <c r="BE173" i="8"/>
  <c r="BE177" i="8"/>
  <c r="BE189" i="8"/>
  <c r="BE199" i="8"/>
  <c r="BE162" i="8"/>
  <c r="BE175" i="8"/>
  <c r="BE187" i="8"/>
  <c r="BE197" i="8"/>
  <c r="BE106" i="8"/>
  <c r="BE154" i="8"/>
  <c r="BE203" i="8"/>
  <c r="J52" i="7"/>
  <c r="BE104" i="7"/>
  <c r="F88" i="7"/>
  <c r="BE109" i="7"/>
  <c r="BE113" i="7"/>
  <c r="BE125" i="7"/>
  <c r="BE119" i="7"/>
  <c r="BE142" i="7"/>
  <c r="E48" i="7"/>
  <c r="BE100" i="7"/>
  <c r="BE111" i="7"/>
  <c r="BE116" i="7"/>
  <c r="BE129" i="7"/>
  <c r="BE123" i="7"/>
  <c r="BE141" i="7"/>
  <c r="BE161" i="7"/>
  <c r="BE166" i="7"/>
  <c r="BE137" i="7"/>
  <c r="BE143" i="7"/>
  <c r="BE165" i="7"/>
  <c r="BE170" i="7"/>
  <c r="BE150" i="7"/>
  <c r="BE163" i="7"/>
  <c r="BE168" i="7"/>
  <c r="BE216" i="7"/>
  <c r="BE218" i="7"/>
  <c r="BE222" i="7"/>
  <c r="BE155" i="7"/>
  <c r="BE164" i="7"/>
  <c r="BE197" i="7"/>
  <c r="BE201" i="7"/>
  <c r="BE106" i="7"/>
  <c r="BE135" i="7"/>
  <c r="BE140" i="7"/>
  <c r="BE179" i="7"/>
  <c r="BE195" i="7"/>
  <c r="BE102" i="7"/>
  <c r="BE131" i="7"/>
  <c r="BE145" i="7"/>
  <c r="BE157" i="7"/>
  <c r="BE177" i="7"/>
  <c r="BE194" i="7"/>
  <c r="BE199" i="7"/>
  <c r="BE172" i="7"/>
  <c r="BE184" i="7"/>
  <c r="BE186" i="7"/>
  <c r="BE192" i="7"/>
  <c r="BE208" i="7"/>
  <c r="BE211" i="7"/>
  <c r="BE94" i="7"/>
  <c r="BE193" i="7"/>
  <c r="BE206" i="7"/>
  <c r="BE190" i="7"/>
  <c r="BE197" i="6"/>
  <c r="BE240" i="6"/>
  <c r="BE244" i="6"/>
  <c r="J52" i="6"/>
  <c r="E81" i="6"/>
  <c r="BE108" i="6"/>
  <c r="BE125" i="6"/>
  <c r="BE128" i="6"/>
  <c r="BE204" i="6"/>
  <c r="BE226" i="6"/>
  <c r="BE236" i="6"/>
  <c r="BE121" i="6"/>
  <c r="BE126" i="6"/>
  <c r="BE130" i="6"/>
  <c r="BE136" i="6"/>
  <c r="BE205" i="6"/>
  <c r="BE218" i="6"/>
  <c r="BE246" i="6"/>
  <c r="BE257" i="6"/>
  <c r="BK138" i="5"/>
  <c r="J138" i="5" s="1"/>
  <c r="J66" i="5" s="1"/>
  <c r="BE129" i="6"/>
  <c r="BE132" i="6"/>
  <c r="BE138" i="6"/>
  <c r="BE241" i="6"/>
  <c r="BE250" i="6"/>
  <c r="BE261" i="6"/>
  <c r="BE265" i="6"/>
  <c r="BE269" i="6"/>
  <c r="BE272" i="6"/>
  <c r="BE274" i="6"/>
  <c r="BE276" i="6"/>
  <c r="BE281" i="6"/>
  <c r="BE285" i="6"/>
  <c r="BE100" i="6"/>
  <c r="BE104" i="6"/>
  <c r="BE106" i="6"/>
  <c r="BE115" i="6"/>
  <c r="BE118" i="6"/>
  <c r="BE153" i="6"/>
  <c r="BE155" i="6"/>
  <c r="BE186" i="6"/>
  <c r="BE203" i="6"/>
  <c r="BE210" i="6"/>
  <c r="BE221" i="6"/>
  <c r="BE243" i="6"/>
  <c r="BE266" i="6"/>
  <c r="BE268" i="6"/>
  <c r="BE284" i="6"/>
  <c r="BE289" i="6"/>
  <c r="F55" i="6"/>
  <c r="BE94" i="6"/>
  <c r="BE252" i="6"/>
  <c r="BE282" i="6"/>
  <c r="BE322" i="6"/>
  <c r="BE102" i="6"/>
  <c r="BE111" i="6"/>
  <c r="BE113" i="6"/>
  <c r="BE213" i="6"/>
  <c r="BE264" i="6"/>
  <c r="BE277" i="6"/>
  <c r="BE287" i="6"/>
  <c r="BE298" i="6"/>
  <c r="BE303" i="6"/>
  <c r="BE312" i="6"/>
  <c r="BE329" i="6"/>
  <c r="BE337" i="6"/>
  <c r="BE351" i="6"/>
  <c r="BE354" i="6"/>
  <c r="BE162" i="6"/>
  <c r="BE172" i="6"/>
  <c r="BE179" i="6"/>
  <c r="BE245" i="6"/>
  <c r="BE259" i="6"/>
  <c r="BE279" i="6"/>
  <c r="BE286" i="6"/>
  <c r="BE317" i="6"/>
  <c r="BE174" i="6"/>
  <c r="BE228" i="6"/>
  <c r="BE229" i="6"/>
  <c r="BE247" i="6"/>
  <c r="BE249" i="6"/>
  <c r="BE305" i="6"/>
  <c r="BE310" i="6"/>
  <c r="BE331" i="6"/>
  <c r="BE345" i="6"/>
  <c r="BE219" i="6"/>
  <c r="BE231" i="6"/>
  <c r="BE340" i="6"/>
  <c r="BE167" i="6"/>
  <c r="BE146" i="6"/>
  <c r="BE148" i="6"/>
  <c r="BE181" i="6"/>
  <c r="BE193" i="6"/>
  <c r="BE293" i="6"/>
  <c r="BE315" i="6"/>
  <c r="BE327" i="6"/>
  <c r="BE333" i="6"/>
  <c r="BE347" i="6"/>
  <c r="BE142" i="6"/>
  <c r="BE160" i="6"/>
  <c r="BE188" i="6"/>
  <c r="BE195" i="6"/>
  <c r="BE198" i="6"/>
  <c r="BE211" i="6"/>
  <c r="BE212" i="6"/>
  <c r="BE220" i="6"/>
  <c r="BE227" i="6"/>
  <c r="BE260" i="6"/>
  <c r="BE262" i="6"/>
  <c r="BE263" i="6"/>
  <c r="BE270" i="6"/>
  <c r="BE271" i="6"/>
  <c r="BE273" i="6"/>
  <c r="BE291" i="6"/>
  <c r="J52" i="5"/>
  <c r="BE111" i="5"/>
  <c r="E48" i="5"/>
  <c r="BK184" i="4"/>
  <c r="J184" i="4" s="1"/>
  <c r="J70" i="4" s="1"/>
  <c r="F84" i="5"/>
  <c r="BE92" i="5"/>
  <c r="BE140" i="5"/>
  <c r="BE133" i="5"/>
  <c r="BE130" i="5"/>
  <c r="BE142" i="5"/>
  <c r="BE145" i="5"/>
  <c r="BE148" i="5"/>
  <c r="BE97" i="5"/>
  <c r="BE117" i="5"/>
  <c r="BE189" i="5"/>
  <c r="BE195" i="5"/>
  <c r="BE209" i="5"/>
  <c r="BE223" i="5"/>
  <c r="BE94" i="5"/>
  <c r="BE107" i="5"/>
  <c r="BE113" i="5"/>
  <c r="BE121" i="5"/>
  <c r="BE154" i="5"/>
  <c r="BE162" i="5"/>
  <c r="BE165" i="5"/>
  <c r="BE167" i="5"/>
  <c r="BE176" i="5"/>
  <c r="BE203" i="5"/>
  <c r="BE234" i="5"/>
  <c r="BE221" i="5"/>
  <c r="BE156" i="5"/>
  <c r="BE159" i="5"/>
  <c r="BE178" i="5"/>
  <c r="BE197" i="5"/>
  <c r="BE90" i="5"/>
  <c r="BE103" i="5"/>
  <c r="BE105" i="5"/>
  <c r="BE126" i="5"/>
  <c r="BE128" i="5"/>
  <c r="BE136" i="5"/>
  <c r="BE151" i="5"/>
  <c r="BE171" i="5"/>
  <c r="BE173" i="5"/>
  <c r="BE181" i="5"/>
  <c r="BE185" i="5"/>
  <c r="BE211" i="5"/>
  <c r="BE232" i="5"/>
  <c r="BE183" i="5"/>
  <c r="BE200" i="5"/>
  <c r="BE205" i="5"/>
  <c r="BE215" i="5"/>
  <c r="BE217" i="5"/>
  <c r="BE229" i="5"/>
  <c r="BE227" i="5"/>
  <c r="BE121" i="4"/>
  <c r="BE112" i="4"/>
  <c r="BE123" i="4"/>
  <c r="BE125" i="4"/>
  <c r="BE133" i="4"/>
  <c r="J52" i="4"/>
  <c r="E81" i="4"/>
  <c r="BE107" i="4"/>
  <c r="BE119" i="4"/>
  <c r="BE102" i="4"/>
  <c r="BE137" i="4"/>
  <c r="BE142" i="4"/>
  <c r="BE154" i="4"/>
  <c r="F55" i="4"/>
  <c r="BE100" i="4"/>
  <c r="BE105" i="4"/>
  <c r="BE109" i="4"/>
  <c r="BE115" i="4"/>
  <c r="BE131" i="4"/>
  <c r="BE144" i="4"/>
  <c r="BE150" i="4"/>
  <c r="BE157" i="4"/>
  <c r="BE162" i="4"/>
  <c r="BE164" i="4"/>
  <c r="BE168" i="4"/>
  <c r="BE175" i="4"/>
  <c r="BE177" i="4"/>
  <c r="BE179" i="4"/>
  <c r="BE129" i="4"/>
  <c r="BE152" i="4"/>
  <c r="BE165" i="4"/>
  <c r="BE166" i="4"/>
  <c r="BE170" i="4"/>
  <c r="BE174" i="4"/>
  <c r="BE182" i="4"/>
  <c r="BE186" i="4"/>
  <c r="BE161" i="4"/>
  <c r="BE163" i="4"/>
  <c r="BE167" i="4"/>
  <c r="BE172" i="4"/>
  <c r="BE94" i="4"/>
  <c r="BE127" i="4"/>
  <c r="BE135" i="4"/>
  <c r="BE140" i="4"/>
  <c r="BE146" i="4"/>
  <c r="BE148" i="4"/>
  <c r="BE159" i="4"/>
  <c r="BE169" i="4"/>
  <c r="BE117" i="3"/>
  <c r="BE94" i="3"/>
  <c r="F88" i="3"/>
  <c r="BE209" i="3"/>
  <c r="BE110" i="3"/>
  <c r="BE180" i="3"/>
  <c r="BE225" i="3"/>
  <c r="BE316" i="3"/>
  <c r="BE317" i="3"/>
  <c r="BE321" i="3"/>
  <c r="J103" i="2"/>
  <c r="J61" i="2" s="1"/>
  <c r="BE131" i="3"/>
  <c r="BE203" i="3"/>
  <c r="BE236" i="3"/>
  <c r="BE268" i="3"/>
  <c r="BE176" i="3"/>
  <c r="BE207" i="3"/>
  <c r="BE294" i="3"/>
  <c r="BE216" i="3"/>
  <c r="BE172" i="3"/>
  <c r="BE244" i="3"/>
  <c r="BE199" i="3"/>
  <c r="BE330" i="3"/>
  <c r="BE103" i="3"/>
  <c r="BE122" i="3"/>
  <c r="BE160" i="3"/>
  <c r="BE187" i="3"/>
  <c r="BE232" i="3"/>
  <c r="BE264" i="3"/>
  <c r="BE276" i="3"/>
  <c r="BE310" i="3"/>
  <c r="BE314" i="3"/>
  <c r="BE342" i="3"/>
  <c r="BE126" i="3"/>
  <c r="BE134" i="3"/>
  <c r="BE140" i="3"/>
  <c r="BE147" i="3"/>
  <c r="BE157" i="3"/>
  <c r="BE213" i="3"/>
  <c r="BE337" i="3"/>
  <c r="BE370" i="3"/>
  <c r="BE388" i="3"/>
  <c r="BE398" i="3"/>
  <c r="BE220" i="3"/>
  <c r="BE357" i="3"/>
  <c r="BE376" i="3"/>
  <c r="E48" i="3"/>
  <c r="BE229" i="3"/>
  <c r="BE248" i="3"/>
  <c r="BE256" i="3"/>
  <c r="BE290" i="3"/>
  <c r="BE306" i="3"/>
  <c r="BE360" i="3"/>
  <c r="BE410" i="3"/>
  <c r="J52" i="3"/>
  <c r="BE346" i="3"/>
  <c r="BE349" i="3"/>
  <c r="BE352" i="3"/>
  <c r="BE374" i="3"/>
  <c r="BE380" i="3"/>
  <c r="BE406" i="3"/>
  <c r="BE421" i="3"/>
  <c r="BE98" i="3"/>
  <c r="BE105" i="3"/>
  <c r="BE195" i="3"/>
  <c r="BE240" i="3"/>
  <c r="BE272" i="3"/>
  <c r="BE323" i="3"/>
  <c r="BE326" i="3"/>
  <c r="BE113" i="3"/>
  <c r="BE164" i="3"/>
  <c r="BE183" i="3"/>
  <c r="BE280" i="3"/>
  <c r="BE283" i="3"/>
  <c r="BE286" i="3"/>
  <c r="BE298" i="3"/>
  <c r="BE333" i="3"/>
  <c r="BE340" i="3"/>
  <c r="BE355" i="3"/>
  <c r="BE384" i="3"/>
  <c r="BE392" i="3"/>
  <c r="BE396" i="3"/>
  <c r="BE402" i="3"/>
  <c r="BE425" i="3"/>
  <c r="BE154" i="3"/>
  <c r="BE363" i="3"/>
  <c r="BE150" i="3"/>
  <c r="BE152" i="3"/>
  <c r="BE302" i="3"/>
  <c r="BE366" i="3"/>
  <c r="BE417" i="3"/>
  <c r="BE429" i="3"/>
  <c r="BE168" i="3"/>
  <c r="BE191" i="3"/>
  <c r="BE252" i="3"/>
  <c r="BE260" i="3"/>
  <c r="BE414" i="3"/>
  <c r="E48" i="2"/>
  <c r="BE130" i="2"/>
  <c r="BE171" i="2"/>
  <c r="BE284" i="2"/>
  <c r="BE357" i="2"/>
  <c r="BE414" i="2"/>
  <c r="BE497" i="2"/>
  <c r="BE552" i="2"/>
  <c r="BE575" i="2"/>
  <c r="BE594" i="2"/>
  <c r="BE601" i="2"/>
  <c r="BE608" i="2"/>
  <c r="BE658" i="2"/>
  <c r="BE699" i="2"/>
  <c r="BE778" i="2"/>
  <c r="BE1029" i="2"/>
  <c r="BE1107" i="2"/>
  <c r="BE1118" i="2"/>
  <c r="BE1158" i="2"/>
  <c r="J95" i="2"/>
  <c r="BE109" i="2"/>
  <c r="BE113" i="2"/>
  <c r="BE118" i="2"/>
  <c r="BE435" i="2"/>
  <c r="BE545" i="2"/>
  <c r="BE570" i="2"/>
  <c r="BE998" i="2"/>
  <c r="BE1135" i="2"/>
  <c r="AW55" i="1"/>
  <c r="BE673" i="2"/>
  <c r="BE677" i="2"/>
  <c r="BE681" i="2"/>
  <c r="BE719" i="2"/>
  <c r="BE730" i="2"/>
  <c r="BE737" i="2"/>
  <c r="BE744" i="2"/>
  <c r="BE746" i="2"/>
  <c r="BE814" i="2"/>
  <c r="BE844" i="2"/>
  <c r="BE1175" i="2"/>
  <c r="BE219" i="2"/>
  <c r="BE279" i="2"/>
  <c r="BE300" i="2"/>
  <c r="BE305" i="2"/>
  <c r="BE312" i="2"/>
  <c r="BE341" i="2"/>
  <c r="BE353" i="2"/>
  <c r="BE392" i="2"/>
  <c r="BE409" i="2"/>
  <c r="BE452" i="2"/>
  <c r="BE481" i="2"/>
  <c r="BE507" i="2"/>
  <c r="BE591" i="2"/>
  <c r="BE606" i="2"/>
  <c r="BE616" i="2"/>
  <c r="BE695" i="2"/>
  <c r="BE748" i="2"/>
  <c r="BE753" i="2"/>
  <c r="BE763" i="2"/>
  <c r="BE789" i="2"/>
  <c r="BE864" i="2"/>
  <c r="BE918" i="2"/>
  <c r="BE1047" i="2"/>
  <c r="BE1066" i="2"/>
  <c r="BE1092" i="2"/>
  <c r="BE1099" i="2"/>
  <c r="BE1116" i="2"/>
  <c r="BE1130" i="2"/>
  <c r="BE162" i="2"/>
  <c r="BE693" i="2"/>
  <c r="BE780" i="2"/>
  <c r="BE786" i="2"/>
  <c r="BE826" i="2"/>
  <c r="BE828" i="2"/>
  <c r="BE836" i="2"/>
  <c r="BE854" i="2"/>
  <c r="BE924" i="2"/>
  <c r="BE1083" i="2"/>
  <c r="BE1199" i="2"/>
  <c r="BE318" i="2"/>
  <c r="BE345" i="2"/>
  <c r="BE400" i="2"/>
  <c r="BE104" i="2"/>
  <c r="BE123" i="2"/>
  <c r="BE125" i="2"/>
  <c r="BE157" i="2"/>
  <c r="BE181" i="2"/>
  <c r="BE203" i="2"/>
  <c r="BE253" i="2"/>
  <c r="BE261" i="2"/>
  <c r="BE281" i="2"/>
  <c r="BE293" i="2"/>
  <c r="BE383" i="2"/>
  <c r="BE404" i="2"/>
  <c r="BE579" i="2"/>
  <c r="BE589" i="2"/>
  <c r="BE1197" i="2"/>
  <c r="BE137" i="2"/>
  <c r="BE146" i="2"/>
  <c r="BE207" i="2"/>
  <c r="BE211" i="2"/>
  <c r="BE288" i="2"/>
  <c r="BE297" i="2"/>
  <c r="BE396" i="2"/>
  <c r="BE454" i="2"/>
  <c r="BE463" i="2"/>
  <c r="BE465" i="2"/>
  <c r="BE597" i="2"/>
  <c r="BE612" i="2"/>
  <c r="BE718" i="2"/>
  <c r="BE1196" i="2"/>
  <c r="BE176" i="2"/>
  <c r="BE201" i="2"/>
  <c r="BE235" i="2"/>
  <c r="BE247" i="2"/>
  <c r="BE883" i="2"/>
  <c r="BE995" i="2"/>
  <c r="BE1014" i="2"/>
  <c r="BE1095" i="2"/>
  <c r="BE1103" i="2"/>
  <c r="BE1180" i="2"/>
  <c r="BE142" i="2"/>
  <c r="BE349" i="2"/>
  <c r="BE370" i="2"/>
  <c r="BE614" i="2"/>
  <c r="BE628" i="2"/>
  <c r="BE661" i="2"/>
  <c r="BE663" i="2"/>
  <c r="BE671" i="2"/>
  <c r="BE735" i="2"/>
  <c r="BE797" i="2"/>
  <c r="BE808" i="2"/>
  <c r="BE850" i="2"/>
  <c r="BE963" i="2"/>
  <c r="BE1006" i="2"/>
  <c r="BE1040" i="2"/>
  <c r="BE1122" i="2"/>
  <c r="BE1126" i="2"/>
  <c r="BE1140" i="2"/>
  <c r="BE1147" i="2"/>
  <c r="BE1181" i="2"/>
  <c r="F55" i="2"/>
  <c r="BE133" i="2"/>
  <c r="BE186" i="2"/>
  <c r="BE227" i="2"/>
  <c r="BE241" i="2"/>
  <c r="BE266" i="2"/>
  <c r="BE271" i="2"/>
  <c r="BE430" i="2"/>
  <c r="BE470" i="2"/>
  <c r="BE476" i="2"/>
  <c r="BE533" i="2"/>
  <c r="BE550" i="2"/>
  <c r="BE656" i="2"/>
  <c r="BE742" i="2"/>
  <c r="BE152" i="2"/>
  <c r="BE424" i="2"/>
  <c r="BE458" i="2"/>
  <c r="BE475" i="2"/>
  <c r="BE489" i="2"/>
  <c r="BE587" i="2"/>
  <c r="BE626" i="2"/>
  <c r="BE645" i="2"/>
  <c r="BE689" i="2"/>
  <c r="BE707" i="2"/>
  <c r="BE715" i="2"/>
  <c r="BE721" i="2"/>
  <c r="BE787" i="2"/>
  <c r="BE800" i="2"/>
  <c r="BE873" i="2"/>
  <c r="BE878" i="2"/>
  <c r="BE945" i="2"/>
  <c r="BE955" i="2"/>
  <c r="BE982" i="2"/>
  <c r="BE1002" i="2"/>
  <c r="BE1031" i="2"/>
  <c r="BE621" i="2"/>
  <c r="BE649" i="2"/>
  <c r="BE668" i="2"/>
  <c r="BE684" i="2"/>
  <c r="BE711" i="2"/>
  <c r="BE726" i="2"/>
  <c r="BE775" i="2"/>
  <c r="BE777" i="2"/>
  <c r="BE784" i="2"/>
  <c r="BE793" i="2"/>
  <c r="BE806" i="2"/>
  <c r="BE816" i="2"/>
  <c r="BE821" i="2"/>
  <c r="BE832" i="2"/>
  <c r="BE838" i="2"/>
  <c r="BE846" i="2"/>
  <c r="BE852" i="2"/>
  <c r="BE856" i="2"/>
  <c r="BE862" i="2"/>
  <c r="BE870" i="2"/>
  <c r="BE905" i="2"/>
  <c r="BE922" i="2"/>
  <c r="BE976" i="2"/>
  <c r="BA55" i="1"/>
  <c r="BE1064" i="2"/>
  <c r="BE1068" i="2"/>
  <c r="BE1070" i="2"/>
  <c r="BE1072" i="2"/>
  <c r="BE1076" i="2"/>
  <c r="BE1079" i="2"/>
  <c r="BE1088" i="2"/>
  <c r="BE1160" i="2"/>
  <c r="BC55" i="1"/>
  <c r="BE517" i="2"/>
  <c r="BE523" i="2"/>
  <c r="BE528" i="2"/>
  <c r="BE539" i="2"/>
  <c r="BE888" i="2"/>
  <c r="BE920" i="2"/>
  <c r="BE968" i="2"/>
  <c r="BE990" i="2"/>
  <c r="BE1022" i="2"/>
  <c r="BE1176" i="2"/>
  <c r="BD55" i="1"/>
  <c r="F35" i="10"/>
  <c r="BB62" i="1" s="1"/>
  <c r="F34" i="4"/>
  <c r="BA57" i="1" s="1"/>
  <c r="J34" i="7"/>
  <c r="AW60" i="1" s="1"/>
  <c r="F35" i="8"/>
  <c r="BB61" i="1" s="1"/>
  <c r="F37" i="7"/>
  <c r="BD60" i="1"/>
  <c r="F36" i="4"/>
  <c r="BC57" i="1"/>
  <c r="J33" i="10"/>
  <c r="AV62" i="1"/>
  <c r="F37" i="8"/>
  <c r="BD61" i="1"/>
  <c r="J34" i="8"/>
  <c r="AW61" i="1"/>
  <c r="J34" i="4"/>
  <c r="AW57" i="1"/>
  <c r="F37" i="5"/>
  <c r="BD58" i="1" s="1"/>
  <c r="F34" i="7"/>
  <c r="BA60" i="1" s="1"/>
  <c r="J34" i="6"/>
  <c r="AW59" i="1" s="1"/>
  <c r="J34" i="5"/>
  <c r="AW58" i="1" s="1"/>
  <c r="F35" i="7"/>
  <c r="BB60" i="1" s="1"/>
  <c r="F35" i="2"/>
  <c r="J34" i="3"/>
  <c r="AW56" i="1" s="1"/>
  <c r="F36" i="5"/>
  <c r="BC58" i="1"/>
  <c r="F36" i="7"/>
  <c r="BC60" i="1"/>
  <c r="F35" i="3"/>
  <c r="BB56" i="1" s="1"/>
  <c r="F34" i="6"/>
  <c r="BA59" i="1"/>
  <c r="F36" i="3"/>
  <c r="BC56" i="1"/>
  <c r="F34" i="8"/>
  <c r="BA61" i="1" s="1"/>
  <c r="F34" i="5"/>
  <c r="BA58" i="1" s="1"/>
  <c r="F36" i="10"/>
  <c r="BC62" i="1"/>
  <c r="F36" i="6"/>
  <c r="BC59" i="1" s="1"/>
  <c r="F34" i="3"/>
  <c r="BA56" i="1" s="1"/>
  <c r="F35" i="6"/>
  <c r="BB59" i="1"/>
  <c r="F37" i="3"/>
  <c r="BD56" i="1"/>
  <c r="F37" i="6"/>
  <c r="BD59" i="1"/>
  <c r="F35" i="5"/>
  <c r="BB58" i="1"/>
  <c r="F37" i="4"/>
  <c r="BD57" i="1"/>
  <c r="F36" i="8"/>
  <c r="BC61" i="1"/>
  <c r="F35" i="4"/>
  <c r="BB57" i="1" s="1"/>
  <c r="J139" i="4" l="1"/>
  <c r="J67" i="4" s="1"/>
  <c r="BK343" i="6"/>
  <c r="J343" i="6" s="1"/>
  <c r="J69" i="6" s="1"/>
  <c r="BK123" i="6"/>
  <c r="J123" i="6" s="1"/>
  <c r="J65" i="6" s="1"/>
  <c r="BK92" i="3"/>
  <c r="J92" i="3" s="1"/>
  <c r="J60" i="3" s="1"/>
  <c r="T91" i="7"/>
  <c r="P92" i="8"/>
  <c r="P91" i="8"/>
  <c r="AU61" i="1"/>
  <c r="P92" i="6"/>
  <c r="BK92" i="6"/>
  <c r="BK91" i="6"/>
  <c r="J91" i="6"/>
  <c r="J30" i="6" s="1"/>
  <c r="P92" i="3"/>
  <c r="R121" i="7"/>
  <c r="R91" i="7"/>
  <c r="P87" i="5"/>
  <c r="AU58" i="1"/>
  <c r="R92" i="6"/>
  <c r="R343" i="6"/>
  <c r="BK84" i="10"/>
  <c r="J84" i="10"/>
  <c r="J60" i="10"/>
  <c r="T599" i="2"/>
  <c r="T101" i="2" s="1"/>
  <c r="P162" i="3"/>
  <c r="R88" i="5"/>
  <c r="R87" i="5"/>
  <c r="T91" i="4"/>
  <c r="R123" i="6"/>
  <c r="T162" i="3"/>
  <c r="T91" i="3" s="1"/>
  <c r="R102" i="2"/>
  <c r="T88" i="5"/>
  <c r="T87" i="5" s="1"/>
  <c r="R599" i="2"/>
  <c r="T123" i="6"/>
  <c r="T91" i="6"/>
  <c r="P92" i="4"/>
  <c r="P91" i="4"/>
  <c r="AU57" i="1"/>
  <c r="T91" i="8"/>
  <c r="P123" i="6"/>
  <c r="P91" i="6"/>
  <c r="AU59" i="1"/>
  <c r="T102" i="2"/>
  <c r="BK121" i="7"/>
  <c r="J121" i="7"/>
  <c r="J65" i="7"/>
  <c r="R92" i="3"/>
  <c r="BK102" i="2"/>
  <c r="J102" i="2" s="1"/>
  <c r="J60" i="2" s="1"/>
  <c r="R162" i="3"/>
  <c r="P599" i="2"/>
  <c r="P92" i="7"/>
  <c r="P91" i="7"/>
  <c r="AU60" i="1" s="1"/>
  <c r="R117" i="4"/>
  <c r="R91" i="4"/>
  <c r="R91" i="8"/>
  <c r="P102" i="2"/>
  <c r="P101" i="2"/>
  <c r="AU55" i="1"/>
  <c r="BK599" i="2"/>
  <c r="J599" i="2"/>
  <c r="J70" i="2"/>
  <c r="BB55" i="1"/>
  <c r="BK214" i="7"/>
  <c r="J214" i="7"/>
  <c r="J69" i="7"/>
  <c r="BK92" i="4"/>
  <c r="J92" i="4" s="1"/>
  <c r="J60" i="4" s="1"/>
  <c r="BK92" i="8"/>
  <c r="J92" i="8" s="1"/>
  <c r="J60" i="8" s="1"/>
  <c r="BK121" i="8"/>
  <c r="J121" i="8" s="1"/>
  <c r="J65" i="8" s="1"/>
  <c r="BK195" i="8"/>
  <c r="J195" i="8" s="1"/>
  <c r="J69" i="8" s="1"/>
  <c r="J85" i="10"/>
  <c r="J61" i="10"/>
  <c r="J59" i="6"/>
  <c r="J92" i="6"/>
  <c r="J60" i="6"/>
  <c r="BK87" i="5"/>
  <c r="J87" i="5"/>
  <c r="J59" i="5"/>
  <c r="J88" i="5"/>
  <c r="J60" i="5"/>
  <c r="J117" i="4"/>
  <c r="J65" i="4"/>
  <c r="BK91" i="3"/>
  <c r="J91" i="3"/>
  <c r="J33" i="2"/>
  <c r="AV55" i="1" s="1"/>
  <c r="AT55" i="1" s="1"/>
  <c r="F33" i="3"/>
  <c r="AZ56" i="1" s="1"/>
  <c r="J33" i="4"/>
  <c r="AV57" i="1" s="1"/>
  <c r="AT57" i="1" s="1"/>
  <c r="J34" i="10"/>
  <c r="AW62" i="1" s="1"/>
  <c r="AT62" i="1" s="1"/>
  <c r="F33" i="8"/>
  <c r="AZ61" i="1" s="1"/>
  <c r="J33" i="7"/>
  <c r="AV60" i="1"/>
  <c r="AT60" i="1"/>
  <c r="J33" i="3"/>
  <c r="AV56" i="1" s="1"/>
  <c r="AT56" i="1" s="1"/>
  <c r="F33" i="6"/>
  <c r="AZ59" i="1" s="1"/>
  <c r="F33" i="4"/>
  <c r="AZ57" i="1"/>
  <c r="F33" i="5"/>
  <c r="AZ58" i="1"/>
  <c r="F33" i="7"/>
  <c r="AZ60" i="1" s="1"/>
  <c r="J33" i="5"/>
  <c r="AV58" i="1" s="1"/>
  <c r="AT58" i="1" s="1"/>
  <c r="F33" i="2"/>
  <c r="AZ55" i="1" s="1"/>
  <c r="J33" i="6"/>
  <c r="AV59" i="1" s="1"/>
  <c r="AT59" i="1" s="1"/>
  <c r="J33" i="8"/>
  <c r="AV61" i="1" s="1"/>
  <c r="AT61" i="1" s="1"/>
  <c r="BB54" i="1"/>
  <c r="W31" i="1" s="1"/>
  <c r="BC54" i="1"/>
  <c r="W32" i="1" s="1"/>
  <c r="F34" i="10"/>
  <c r="BA62" i="1"/>
  <c r="BA54" i="1"/>
  <c r="W30" i="1" s="1"/>
  <c r="J30" i="3"/>
  <c r="AG56" i="1"/>
  <c r="BD54" i="1"/>
  <c r="W33" i="1" s="1"/>
  <c r="BK101" i="2" l="1"/>
  <c r="J101" i="2" s="1"/>
  <c r="J59" i="2" s="1"/>
  <c r="R101" i="2"/>
  <c r="AG59" i="1"/>
  <c r="AN59" i="1" s="1"/>
  <c r="R91" i="6"/>
  <c r="R91" i="3"/>
  <c r="P91" i="3"/>
  <c r="AU56" i="1"/>
  <c r="BK91" i="4"/>
  <c r="J91" i="4"/>
  <c r="J59" i="4"/>
  <c r="BK91" i="8"/>
  <c r="J91" i="8"/>
  <c r="J59" i="8"/>
  <c r="BK91" i="7"/>
  <c r="J91" i="7" s="1"/>
  <c r="J59" i="7" s="1"/>
  <c r="BK83" i="10"/>
  <c r="J83" i="10"/>
  <c r="J59" i="10" s="1"/>
  <c r="J39" i="6"/>
  <c r="AN56" i="1"/>
  <c r="J59" i="3"/>
  <c r="J39" i="3"/>
  <c r="J30" i="5"/>
  <c r="AG58" i="1"/>
  <c r="AN58" i="1"/>
  <c r="AZ54" i="1"/>
  <c r="W29" i="1" s="1"/>
  <c r="AU54" i="1"/>
  <c r="AY54" i="1"/>
  <c r="J30" i="2"/>
  <c r="AG55" i="1"/>
  <c r="AX54" i="1"/>
  <c r="AW54" i="1"/>
  <c r="AK30" i="1" s="1"/>
  <c r="J39" i="5" l="1"/>
  <c r="J39" i="2"/>
  <c r="AN55" i="1"/>
  <c r="J30" i="7"/>
  <c r="AG60" i="1" s="1"/>
  <c r="J30" i="4"/>
  <c r="AG57" i="1"/>
  <c r="AN57" i="1" s="1"/>
  <c r="J30" i="10"/>
  <c r="AG62" i="1" s="1"/>
  <c r="AV54" i="1"/>
  <c r="AK29" i="1" s="1"/>
  <c r="J30" i="8"/>
  <c r="AG61" i="1"/>
  <c r="J39" i="7" l="1"/>
  <c r="J39" i="10"/>
  <c r="J39" i="4"/>
  <c r="J39" i="8"/>
  <c r="AN62" i="1"/>
  <c r="AN60" i="1"/>
  <c r="AN61" i="1"/>
  <c r="AT54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<sst xmlns="http://schemas.openxmlformats.org/spreadsheetml/2006/main" count="23780" uniqueCount="3264">
  <si>
    <t>Export Komplet</t>
  </si>
  <si>
    <t>VZ</t>
  </si>
  <si>
    <t>2.0</t>
  </si>
  <si>
    <t>ZAMOK</t>
  </si>
  <si>
    <t>False</t>
  </si>
  <si>
    <t>{d1702218-b810-4163-a4bf-6d5cecd4e32b}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</si>
  <si>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</si>
  <si>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</si>
  <si>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</si>
  <si>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</si>
  <si>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</si>
  <si>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</si>
  <si>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</si>
  <si>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</si>
  <si>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M293-DPS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</si>
  <si>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</si>
  <si>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</si>
  <si>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Informační centrum - Kostelní 18, Ústí nad Orlicí</t>
  </si>
  <si>
    <t>KSO:</t>
  </si>
  <si>
    <t/>
  </si>
  <si>
    <t>CC-CZ:</t>
  </si>
  <si>
    <t>Místo:</t>
  </si>
  <si>
    <t>Ústí nad Orlicí</t>
  </si>
  <si>
    <t>Datum:</t>
  </si>
  <si>
    <t>Zadavatel:</t>
  </si>
  <si>
    <t>IČ:</t>
  </si>
  <si>
    <t>00279676</t>
  </si>
  <si>
    <t>Město Ústí nad Orlicí, Sychrova 16,Ústí nad Orlicí</t>
  </si>
  <si>
    <t>DIČ:</t>
  </si>
  <si>
    <t>CZ00279676</t>
  </si>
  <si>
    <t>Účastník:</t>
  </si>
  <si>
    <t>Vyplň údaj</t>
  </si>
  <si>
    <t>Projektant:</t>
  </si>
  <si>
    <t>72446536</t>
  </si>
  <si>
    <t>Ing. Ondrej Balážik, Palackého tř. 72, 612 00 Brno</t>
  </si>
  <si>
    <t>True</t>
  </si>
  <si>
    <t>Zpracovatel:</t>
  </si>
  <si>
    <t>88363945</t>
  </si>
  <si>
    <t>Petr Krčál, Dukelská 973, 564 01 Žamberk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</si>
  <si>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</si>
  <si>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</si>
  <si>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</si>
  <si>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</si>
  <si>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</si>
  <si>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</si>
  <si>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</si>
  <si>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</si>
  <si>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</si>
  <si>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</si>
  <si>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</si>
  <si>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</si>
  <si>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</si>
  <si>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</si>
  <si>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</si>
  <si>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</si>
  <si>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</si>
  <si>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</si>
  <si>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</si>
  <si>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</si>
  <si>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</si>
  <si>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</si>
  <si>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</si>
  <si>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</si>
  <si>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</si>
  <si>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</si>
  <si>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</si>
  <si>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</si>
  <si>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</si>
  <si>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</si>
  <si>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</si>
  <si>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</si>
  <si>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</si>
  <si>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</si>
  <si>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</si>
  <si>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</si>
  <si>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</si>
  <si>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</si>
  <si>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</si>
  <si>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</si>
  <si>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</si>
  <si>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1.01</t>
  </si>
  <si>
    <t>Bourací a stavební práce</t>
  </si>
  <si>
    <t>STA</t>
  </si>
  <si>
    <t>1</t>
  </si>
  <si>
    <t>{eadcfb9b-56e0-4d81-84fa-6fd53dcca5c7}</t>
  </si>
  <si>
    <t>2</t>
  </si>
  <si>
    <t>1.02</t>
  </si>
  <si>
    <t>Zdravotechnika</t>
  </si>
  <si>
    <t>{7cad5f74-2297-4b49-9abd-cfbb166274d6}</t>
  </si>
  <si>
    <t>1.03</t>
  </si>
  <si>
    <t>Vytápění</t>
  </si>
  <si>
    <t>{10d91054-b987-4280-bda1-7891c2026f6b}</t>
  </si>
  <si>
    <t>1.04</t>
  </si>
  <si>
    <t>Vzduchotechnika</t>
  </si>
  <si>
    <t>{97e71731-5cc3-431b-afac-6d606c9a2686}</t>
  </si>
  <si>
    <t>1.05</t>
  </si>
  <si>
    <t>Silnoproud</t>
  </si>
  <si>
    <t>{6b3ec0f7-8f12-443d-a1e6-17a979e058c1}</t>
  </si>
  <si>
    <t>1.06</t>
  </si>
  <si>
    <t>Elektronické komunikace</t>
  </si>
  <si>
    <t>{9b2265be-1ed9-49c6-8a7a-7a5a27de7c09}</t>
  </si>
  <si>
    <t>1.07</t>
  </si>
  <si>
    <t>EZS</t>
  </si>
  <si>
    <t>{c7f75aaf-7da8-4b11-9b75-dfbd91ddf855}</t>
  </si>
  <si>
    <t>VON</t>
  </si>
  <si>
    <t>Vedlejší a ostatní náklady</t>
  </si>
  <si>
    <t>{888c20b6-47b5-4827-90ba-f1eab825a1cb}</t>
  </si>
  <si>
    <t>f783_1</t>
  </si>
  <si>
    <t>Nátěry ocelových kcí</t>
  </si>
  <si>
    <t>m2</t>
  </si>
  <si>
    <t>14,99</t>
  </si>
  <si>
    <t>f9_1</t>
  </si>
  <si>
    <t>Vyčištění/zakrytí podlah</t>
  </si>
  <si>
    <t>147,06</t>
  </si>
  <si>
    <t>KRYCÍ LIST SOUPISU PRACÍ</t>
  </si>
  <si>
    <t>f_A</t>
  </si>
  <si>
    <t>Skladba A</t>
  </si>
  <si>
    <t>132,06</t>
  </si>
  <si>
    <t>f711_1</t>
  </si>
  <si>
    <t>Svislá hydroizolace</t>
  </si>
  <si>
    <t>40,759</t>
  </si>
  <si>
    <t>f771_1</t>
  </si>
  <si>
    <t>Keramicé soklíky</t>
  </si>
  <si>
    <t>m</t>
  </si>
  <si>
    <t>139,272</t>
  </si>
  <si>
    <t>f1_1</t>
  </si>
  <si>
    <t>Výkopy</t>
  </si>
  <si>
    <t>m3</t>
  </si>
  <si>
    <t>48,862</t>
  </si>
  <si>
    <t>Objekt:</t>
  </si>
  <si>
    <t>f6_1</t>
  </si>
  <si>
    <t>Hrany oken a dveří</t>
  </si>
  <si>
    <t>67,16</t>
  </si>
  <si>
    <t>1.01 - Bourací a stavební práce</t>
  </si>
  <si>
    <t>f781_2</t>
  </si>
  <si>
    <t>Obklady - spárování (vodorovné)</t>
  </si>
  <si>
    <t>20,36</t>
  </si>
  <si>
    <t>f763_2</t>
  </si>
  <si>
    <t>SDK - podhledy</t>
  </si>
  <si>
    <t>52,84</t>
  </si>
  <si>
    <t>f763_1</t>
  </si>
  <si>
    <t>Sádrokarton - předstěny</t>
  </si>
  <si>
    <t>3,78</t>
  </si>
  <si>
    <t>f781_1</t>
  </si>
  <si>
    <t>Keramický obklad</t>
  </si>
  <si>
    <t>43,916</t>
  </si>
  <si>
    <t>f6_2</t>
  </si>
  <si>
    <t>Obvod místností</t>
  </si>
  <si>
    <t>163,032</t>
  </si>
  <si>
    <t>f9_2</t>
  </si>
  <si>
    <t>Sanace - omítky - stěny</t>
  </si>
  <si>
    <t>191,068</t>
  </si>
  <si>
    <t>f9_3</t>
  </si>
  <si>
    <t>Vnější omítky - sanace</t>
  </si>
  <si>
    <t>58,755</t>
  </si>
  <si>
    <t>f1_2</t>
  </si>
  <si>
    <t>Chodník - oprava</t>
  </si>
  <si>
    <t>39,18</t>
  </si>
  <si>
    <t>f782_1</t>
  </si>
  <si>
    <t>Kamenný sokl</t>
  </si>
  <si>
    <t>29,856</t>
  </si>
  <si>
    <t>f6_3</t>
  </si>
  <si>
    <t>Zakrytí - okna+dveře</t>
  </si>
  <si>
    <t>20,476</t>
  </si>
  <si>
    <t>f6_4</t>
  </si>
  <si>
    <t>Vnitřní omítky (bez sanačních)</t>
  </si>
  <si>
    <t>226,018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</si>
  <si>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</si>
  <si>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</si>
  <si>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</si>
  <si>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</si>
  <si>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</si>
  <si>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</si>
  <si>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</si>
  <si>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</si>
  <si>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</si>
  <si>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</si>
  <si>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</si>
  <si>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</si>
  <si>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</si>
  <si>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</si>
  <si>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</si>
  <si>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</si>
  <si>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</si>
  <si>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</si>
  <si>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</si>
  <si>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</si>
  <si>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</si>
  <si>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</si>
  <si>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</si>
  <si>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</si>
  <si>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</si>
  <si>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</si>
  <si>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</si>
  <si>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</si>
  <si>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</si>
  <si>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</si>
  <si>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</si>
  <si>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</si>
  <si>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</si>
  <si>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</si>
  <si>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</si>
  <si>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</si>
  <si>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</si>
  <si>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</si>
  <si>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</si>
  <si>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</si>
  <si>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</si>
  <si>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</si>
  <si>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</si>
  <si>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</si>
  <si>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113106111</t>
  </si>
  <si>
    <t>Rozebrání dlažeb komunikací pro pěší s přemístěním hmot na skládku na vzdálenost do 3 m nebo s naložením na dopravní prostředek s ložem z kameniva nebo živice a s jakoukoliv výplní spár ručně z mozaiky</t>
  </si>
  <si>
    <t>CS ÚRS 2025 02</t>
  </si>
  <si>
    <t>4</t>
  </si>
  <si>
    <t>1912790337</t>
  </si>
  <si>
    <t>Online PSC</t>
  </si>
  <si>
    <t>https://podminky.urs.cz/item/CS_URS_2025_02/113106111</t>
  </si>
  <si>
    <t>VV</t>
  </si>
  <si>
    <t>"rozebrání chodníku v š. cca 1000 mm podél objektu pro sanaci zdiva z vnější strany"</t>
  </si>
  <si>
    <t>(14,43+11+13,75)*1</t>
  </si>
  <si>
    <t>Součet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</si>
  <si>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</si>
  <si>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</si>
  <si>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468395037</t>
  </si>
  <si>
    <t>https://podminky.urs.cz/item/CS_URS_2025_02/113107122</t>
  </si>
  <si>
    <t>(f1_2)</t>
  </si>
  <si>
    <t>3</t>
  </si>
  <si>
    <t>139711111</t>
  </si>
  <si>
    <t>Vykopávka v uzavřených prostorech ručně v hornině třídy těžitelnosti I skupiny 1 až 3</t>
  </si>
  <si>
    <t>1259836708</t>
  </si>
  <si>
    <t>https://podminky.urs.cz/item/CS_URS_2025_02/139711111</t>
  </si>
  <si>
    <t>"uvažovány vykopávky podlah hl. cca 370 mm"</t>
  </si>
  <si>
    <t>(f_A)*0,37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</si>
  <si>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</si>
  <si>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</si>
  <si>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1069807550</t>
  </si>
  <si>
    <t>https://podminky.urs.cz/item/CS_URS_2025_02/162211311</t>
  </si>
  <si>
    <t>"výkopy podlah"</t>
  </si>
  <si>
    <t>(f1_1)</t>
  </si>
  <si>
    <t>5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</si>
  <si>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</si>
  <si>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</si>
  <si>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1085625305</t>
  </si>
  <si>
    <t>https://podminky.urs.cz/item/CS_URS_2025_02/162211319</t>
  </si>
  <si>
    <t>6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</si>
  <si>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</si>
  <si>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</si>
  <si>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-1125441411</t>
  </si>
  <si>
    <t>https://podminky.urs.cz/item/CS_URS_2025_02/162351104</t>
  </si>
  <si>
    <t>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</si>
  <si>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</si>
  <si>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</si>
  <si>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421965181</t>
  </si>
  <si>
    <t>https://podminky.urs.cz/item/CS_URS_2025_02/162751119</t>
  </si>
  <si>
    <t>48,862*19 'Přepočtené koeficientem množství</t>
  </si>
  <si>
    <t>8</t>
  </si>
  <si>
    <t>167111101</t>
  </si>
  <si>
    <t>Nakládání, skládání a překládání neulehlého výkopku nebo sypaniny ručně nakládání, z hornin třídy těžitelnosti I, skupiny 1 až 3</t>
  </si>
  <si>
    <t>1188529172</t>
  </si>
  <si>
    <t>https://podminky.urs.cz/item/CS_URS_2025_02/167111101</t>
  </si>
  <si>
    <t>9</t>
  </si>
  <si>
    <t>171201231</t>
  </si>
  <si>
    <t>Poplatek za uložení stavebního odpadu na recyklační skládce (skládkovné) zeminy a kamení zatříděného do Katalogu odpadů pod kódem 17 05 04</t>
  </si>
  <si>
    <t>t</t>
  </si>
  <si>
    <t>1042710766</t>
  </si>
  <si>
    <t>https://podminky.urs.cz/item/CS_URS_2025_02/171201231</t>
  </si>
  <si>
    <t>48,862*1,85 'Přepočtené koeficientem množství</t>
  </si>
  <si>
    <t>10</t>
  </si>
  <si>
    <t>171251201</t>
  </si>
  <si>
    <t>Uložení sypaniny na skládky nebo meziskládky bez hutnění s upravením uložené sypaniny do předepsaného tvaru</t>
  </si>
  <si>
    <t>-1473801977</t>
  </si>
  <si>
    <t>https://podminky.urs.cz/item/CS_URS_2025_02/171251201</t>
  </si>
  <si>
    <t>11</t>
  </si>
  <si>
    <t>181912112</t>
  </si>
  <si>
    <t>Úprava pláně vyrovnáním výškových rozdílů ručně v hornině třídy těžitelnosti I skupiny 3 se zhutněním</t>
  </si>
  <si>
    <t>1386321581</t>
  </si>
  <si>
    <t>https://podminky.urs.cz/item/CS_URS_2025_02/181912112</t>
  </si>
  <si>
    <t>"skladba A"</t>
  </si>
  <si>
    <t>(f_A)</t>
  </si>
  <si>
    <t>Zakládání</t>
  </si>
  <si>
    <t>271532212</t>
  </si>
  <si>
    <t>Podsyp pod základové konstrukce se zhutněním a urovnáním povrchu z kameniva hrubého, frakce 16 - 32 mm</t>
  </si>
  <si>
    <t>-501475670</t>
  </si>
  <si>
    <t>https://podminky.urs.cz/item/CS_URS_2025_02/271532212</t>
  </si>
  <si>
    <t>"viz výkres - D.1.1.3_3 a D.1.1.3_6"</t>
  </si>
  <si>
    <t>"skladba A" (f_A)*0,15</t>
  </si>
  <si>
    <t>13</t>
  </si>
  <si>
    <t>273322511</t>
  </si>
  <si>
    <t>Základy z betonu železového (bez výztuže) desky z betonu se zvýšenými nároky na prostředí tř. C 25/30</t>
  </si>
  <si>
    <t>-672478085</t>
  </si>
  <si>
    <t>https://podminky.urs.cz/item/CS_URS_2025_02/273322511</t>
  </si>
  <si>
    <t>14</t>
  </si>
  <si>
    <t>273362021</t>
  </si>
  <si>
    <t>Výztuž základů desek ze svařovaných sítí z drátů typu KARI</t>
  </si>
  <si>
    <t>1639412464</t>
  </si>
  <si>
    <t>https://podminky.urs.cz/item/CS_URS_2025_02/273362021</t>
  </si>
  <si>
    <t>P</t>
  </si>
  <si>
    <t>Poznámka k položce:_x000D_
+35% na stykování sítí</t>
  </si>
  <si>
    <t>"KARI síť 100x100x6 mm (4,44 kg/m2)"</t>
  </si>
  <si>
    <t>"základová deska pod podlahy"</t>
  </si>
  <si>
    <t>"skladba A" (f_A)*4,44</t>
  </si>
  <si>
    <t>586,346*0,00135 'Přepočtené koeficientem množství</t>
  </si>
  <si>
    <t>Svislé a kompletní konstrukce</t>
  </si>
  <si>
    <t>15</t>
  </si>
  <si>
    <t>310237251</t>
  </si>
  <si>
    <t>Zazdívka otvorů ve zdivu nadzákladovém cihlami pálenými plochy přes 0,09 m2 do 0,25 m2, ve zdi tl. přes 300 do 450 mm</t>
  </si>
  <si>
    <t>kus</t>
  </si>
  <si>
    <t>1840426246</t>
  </si>
  <si>
    <t>https://podminky.urs.cz/item/CS_URS_2025_02/310237251</t>
  </si>
  <si>
    <t>"zazdívky otvorů pro rozvody TPS"</t>
  </si>
  <si>
    <t>(4)</t>
  </si>
  <si>
    <t>16</t>
  </si>
  <si>
    <t>310237271</t>
  </si>
  <si>
    <t>Zazdívka otvorů ve zdivu nadzákladovém cihlami pálenými plochy přes 0,09 m2 do 0,25 m2, ve zdi tl. přes 600 do 750 mm</t>
  </si>
  <si>
    <t>-484252805</t>
  </si>
  <si>
    <t>https://podminky.urs.cz/item/CS_URS_2025_02/310237271</t>
  </si>
  <si>
    <t>(6)</t>
  </si>
  <si>
    <t>17</t>
  </si>
  <si>
    <t>310237291</t>
  </si>
  <si>
    <t>Zazdívka otvorů ve zdivu nadzákladovém cihlami pálenými plochy přes 0,09 m2 do 0,25 m2, ve zdi tl. přes 900 do 1050 mm</t>
  </si>
  <si>
    <t>2030895564</t>
  </si>
  <si>
    <t>https://podminky.urs.cz/item/CS_URS_2025_02/310237291</t>
  </si>
  <si>
    <t>18</t>
  </si>
  <si>
    <t>311231126</t>
  </si>
  <si>
    <t>Zdivo z cihel pálených nosné z cihel plných dl. 290 mm P 20 až 25, na maltu MC-5 nebo MC-10</t>
  </si>
  <si>
    <t>-1642818807</t>
  </si>
  <si>
    <t>https://podminky.urs.cz/item/CS_URS_2025_02/311231126</t>
  </si>
  <si>
    <t>"viz výkres - D1.1.3_3"</t>
  </si>
  <si>
    <t>"mezi m.č. 101 a 102" (0,95*2,335)*0,1</t>
  </si>
  <si>
    <t>"mezi m.č. 101 a 104" (1,24*3,065-(0,9*2,1))*0,15</t>
  </si>
  <si>
    <t>"m.č. 102" (0,48*0,25+0,48*0,19)*2,335</t>
  </si>
  <si>
    <t>"m.č. 107" (0,49*0,4+0,1*0,49)*3,095</t>
  </si>
  <si>
    <t>"mezi m.č. 110 a 113" (0,915*3,155-(0,6*1,97))*0,1</t>
  </si>
  <si>
    <t>"m.č. 111" (0,35*0,18/2)*0,58</t>
  </si>
  <si>
    <t>"mezi m.č. 111 a 112" (1,924*3,155-(0,7*1,97))*0,1</t>
  </si>
  <si>
    <t>"mezi m.č. 111 a 113" (0,915*3,155)*0,15</t>
  </si>
  <si>
    <t>"odpočty překladů"</t>
  </si>
  <si>
    <t>"P1" -(1,49*0,24)*0,15</t>
  </si>
  <si>
    <t>"P2" -(1,19*0,24)*0,1</t>
  </si>
  <si>
    <t>19</t>
  </si>
  <si>
    <t>317121251</t>
  </si>
  <si>
    <t>Montáž překladů ze železobetonových prefabrikátů dodatečně do připravených rýh, světlosti otvoru přes 1050 do 1800 mm</t>
  </si>
  <si>
    <t>-683200046</t>
  </si>
  <si>
    <t>https://podminky.urs.cz/item/CS_URS_2025_02/317121251</t>
  </si>
  <si>
    <t>20</t>
  </si>
  <si>
    <t>M</t>
  </si>
  <si>
    <t>5932101R1</t>
  </si>
  <si>
    <t>překlad ŽB š 70mm dl 1190mm</t>
  </si>
  <si>
    <t>-622133520</t>
  </si>
  <si>
    <t>"viz výkres - D.1.1.3_8"</t>
  </si>
  <si>
    <t>"P2" (2)</t>
  </si>
  <si>
    <t>593210R2</t>
  </si>
  <si>
    <t>překlad ŽB š 70mm dl 1490mm</t>
  </si>
  <si>
    <t>-799743951</t>
  </si>
  <si>
    <t>"P1" (4)</t>
  </si>
  <si>
    <t>22</t>
  </si>
  <si>
    <t>317944323</t>
  </si>
  <si>
    <t>Válcované nosníky dodatečně osazované do připravených otvorů bez zazdění hlav, výšky přes 120 do 220 mm</t>
  </si>
  <si>
    <t>-1444125819</t>
  </si>
  <si>
    <t>https://podminky.urs.cz/item/CS_URS_2025_02/317944323</t>
  </si>
  <si>
    <t>Poznámka k položce:_x000D_
ocel S235</t>
  </si>
  <si>
    <t>"viz výkres - D.1.1.3_9"</t>
  </si>
  <si>
    <t>"překlad UPE160 (17 kg/m)"</t>
  </si>
  <si>
    <t>"Z1" (2,9*2)*17</t>
  </si>
  <si>
    <t>98,6*0,001 'Přepočtené koeficientem množství</t>
  </si>
  <si>
    <t>23</t>
  </si>
  <si>
    <t>317944325</t>
  </si>
  <si>
    <t>Válcované nosníky dodatečně osazované do připravených otvorů bez zazdění hlav, výšky přes 220 mm</t>
  </si>
  <si>
    <t>581787051</t>
  </si>
  <si>
    <t>https://podminky.urs.cz/item/CS_URS_2025_02/317944325</t>
  </si>
  <si>
    <t>Poznámka k položce:_x000D_
ocel S355</t>
  </si>
  <si>
    <t>"překlad UPE330 (53,2 kg/m)"</t>
  </si>
  <si>
    <t>"Z3" (5,1*2)*53,2</t>
  </si>
  <si>
    <t>542,64*0,001 'Přepočtené koeficientem množství</t>
  </si>
  <si>
    <t>24</t>
  </si>
  <si>
    <t>319202242</t>
  </si>
  <si>
    <t>Dodatečná izolace cihelného zdiva nízkotlakou injektáží dvouřadovou křemičitým roztokem, tloušťka zdiva přes 150 do 300 mm</t>
  </si>
  <si>
    <t>-15291224</t>
  </si>
  <si>
    <t>https://podminky.urs.cz/item/CS_URS_2025_02/319202242</t>
  </si>
  <si>
    <t>"viz výkres - D.1.1.3_3"</t>
  </si>
  <si>
    <t>"obvodové zdivo"</t>
  </si>
  <si>
    <t>(4,31)</t>
  </si>
  <si>
    <t>"vnitřní zdivo"</t>
  </si>
  <si>
    <t>(3,6)</t>
  </si>
  <si>
    <t>25</t>
  </si>
  <si>
    <t>319202243</t>
  </si>
  <si>
    <t>Dodatečná izolace cihelného zdiva nízkotlakou injektáží dvouřadovou křemičitým roztokem, tloušťka zdiva přes 300 do 450 mm</t>
  </si>
  <si>
    <t>-51890455</t>
  </si>
  <si>
    <t>https://podminky.urs.cz/item/CS_URS_2025_02/319202243</t>
  </si>
  <si>
    <t>(0,6*2+2,475+1,3)</t>
  </si>
  <si>
    <t>26</t>
  </si>
  <si>
    <t>319202244</t>
  </si>
  <si>
    <t>Dodatečná izolace cihelného zdiva nízkotlakou injektáží dvouřadovou křemičitým roztokem, tloušťka zdiva přes 300 do 600 mm</t>
  </si>
  <si>
    <t>-1054805608</t>
  </si>
  <si>
    <t>https://podminky.urs.cz/item/CS_URS_2025_02/319202244</t>
  </si>
  <si>
    <t>(4,22+4,24)</t>
  </si>
  <si>
    <t>27</t>
  </si>
  <si>
    <t>319202245</t>
  </si>
  <si>
    <t>Dodatečná izolace cihelného zdiva nízkotlakou injektáží dvouřadovou křemičitým roztokem, tloušťka zdiva přes 600 do 750 mm</t>
  </si>
  <si>
    <t>852385926</t>
  </si>
  <si>
    <t>https://podminky.urs.cz/item/CS_URS_2025_02/319202245</t>
  </si>
  <si>
    <t>(4,8+4+3,1+2,21)</t>
  </si>
  <si>
    <t>28</t>
  </si>
  <si>
    <t>319202247</t>
  </si>
  <si>
    <t>Dodatečná izolace cihelného zdiva nízkotlakou injektáží dvouřadovou křemičitým roztokem, tloušťka zdiva přes 900 do 1 050 mm</t>
  </si>
  <si>
    <t>281943299</t>
  </si>
  <si>
    <t>https://podminky.urs.cz/item/CS_URS_2025_02/319202247</t>
  </si>
  <si>
    <t>(14,43+11+13,75)</t>
  </si>
  <si>
    <t>(4,815+11+4,94+4,12)</t>
  </si>
  <si>
    <t>29</t>
  </si>
  <si>
    <t>346244381</t>
  </si>
  <si>
    <t>Plentování ocelových válcovaných nosníků jednostranné cihlami na maltu, výška stojiny do 200 mm</t>
  </si>
  <si>
    <t>-2036713308</t>
  </si>
  <si>
    <t>https://podminky.urs.cz/item/CS_URS_2025_02/346244381</t>
  </si>
  <si>
    <t>"překlad UPE160"</t>
  </si>
  <si>
    <t>(2,9*(0,16*2))</t>
  </si>
  <si>
    <t>30</t>
  </si>
  <si>
    <t>346244383</t>
  </si>
  <si>
    <t>Plentování ocelových válcovaných nosníků jednostranné cihlami na maltu, výška stojiny přes 300 do 400 mm</t>
  </si>
  <si>
    <t>-396847293</t>
  </si>
  <si>
    <t>https://podminky.urs.cz/item/CS_URS_2025_02/346244383</t>
  </si>
  <si>
    <t>"překlad UPE330"</t>
  </si>
  <si>
    <t>(5,1*(0,33*2))</t>
  </si>
  <si>
    <t>31</t>
  </si>
  <si>
    <t>346481111</t>
  </si>
  <si>
    <t>Zaplentování rýh, potrubí, válcovaných nosníků, výklenků nebo nik jakéhokoliv tvaru, na maltu ve stěnách nebo před stěnami rabicovým pletivem</t>
  </si>
  <si>
    <t>1704854536</t>
  </si>
  <si>
    <t>https://podminky.urs.cz/item/CS_URS_2025_02/346481111</t>
  </si>
  <si>
    <t>(2,9*0,16*2)</t>
  </si>
  <si>
    <t>(5,1*0,33*2)</t>
  </si>
  <si>
    <t>Vodorovné konstrukce</t>
  </si>
  <si>
    <t>32</t>
  </si>
  <si>
    <t>413232221</t>
  </si>
  <si>
    <t>Zazdívka zhlaví stropních trámů nebo válcovaných nosníků pálenými cihlami válcovaných nosníků, výšky přes 150 do 300 mm</t>
  </si>
  <si>
    <t>2000457402</t>
  </si>
  <si>
    <t>https://podminky.urs.cz/item/CS_URS_2025_02/413232221</t>
  </si>
  <si>
    <t>33</t>
  </si>
  <si>
    <t>413232231</t>
  </si>
  <si>
    <t>Zazdívka zhlaví stropních trámů nebo válcovaných nosníků pálenými cihlami válcovaných nosníků, výšky přes 300 mm</t>
  </si>
  <si>
    <t>2055084625</t>
  </si>
  <si>
    <t>https://podminky.urs.cz/item/CS_URS_2025_02/413232231</t>
  </si>
  <si>
    <t>Komunikace pozemní</t>
  </si>
  <si>
    <t>34</t>
  </si>
  <si>
    <t>564861011</t>
  </si>
  <si>
    <t>Podklad ze štěrkodrti ŠD s rozprostřením a zhutněním plochy jednotlivě do 100 m2, po zhutnění tl. 200 mm</t>
  </si>
  <si>
    <t>-945586770</t>
  </si>
  <si>
    <t>https://podminky.urs.cz/item/CS_URS_2025_02/564861011</t>
  </si>
  <si>
    <t>35</t>
  </si>
  <si>
    <t>591411111</t>
  </si>
  <si>
    <t>Kladení dlažby z mozaiky komunikací pro pěší s vyplněním spár, s dvojím beraněním a se smetením přebytečného materiálu na vzdálenost do 3 m jednobarevné, s ložem tl. do 40 mm z kameniva</t>
  </si>
  <si>
    <t>1216132797</t>
  </si>
  <si>
    <t>https://podminky.urs.cz/item/CS_URS_2025_02/591411111</t>
  </si>
  <si>
    <t>Úpravy povrchů, podlahy a osazování výplní</t>
  </si>
  <si>
    <t>36</t>
  </si>
  <si>
    <t>611315421</t>
  </si>
  <si>
    <t>Oprava vápenné omítky vnitřních ploch štukové dvouvrstvé, tl. jádrové omítky do 20 mm a tl. štuku do 3 mm stropů, v rozsahu opravované plochy do 10%</t>
  </si>
  <si>
    <t>1397530708</t>
  </si>
  <si>
    <t>https://podminky.urs.cz/item/CS_URS_2025_02/611315421</t>
  </si>
  <si>
    <t>Poznámka k položce:_x000D_
uvažováno +10% za zaklenuté stropy</t>
  </si>
  <si>
    <t>132,06*1,1 'Přepočtené koeficientem množství</t>
  </si>
  <si>
    <t>37</t>
  </si>
  <si>
    <t>61213115R</t>
  </si>
  <si>
    <t>Sanační postřik vnitřních omítaných ploch vápený nanášený ručně celoplošně stěn</t>
  </si>
  <si>
    <t>-1039409630</t>
  </si>
  <si>
    <t>(f9_2)</t>
  </si>
  <si>
    <t>38</t>
  </si>
  <si>
    <t>612315223</t>
  </si>
  <si>
    <t>Vápenná omítka jednotlivých malých ploch štuková dvouvrstvá na stěnách, plochy jednotlivě přes 0,25 do 1 m2</t>
  </si>
  <si>
    <t>-1122168519</t>
  </si>
  <si>
    <t>https://podminky.urs.cz/item/CS_URS_2025_02/612315223</t>
  </si>
  <si>
    <t>"nové zdivo - lokální doplnění omítek" (3)</t>
  </si>
  <si>
    <t>39</t>
  </si>
  <si>
    <t>612315225</t>
  </si>
  <si>
    <t>Vápenná omítka jednotlivých malých ploch štuková dvouvrstvá na stěnách, plochy jednotlivě přes 1,0 do 4 m2</t>
  </si>
  <si>
    <t>-1110749763</t>
  </si>
  <si>
    <t>https://podminky.urs.cz/item/CS_URS_2025_02/612315225</t>
  </si>
  <si>
    <t>"nové zdivo - lokální doplnění omítek" (8)</t>
  </si>
  <si>
    <t>"viz výkres - D.1.1.3_5"</t>
  </si>
  <si>
    <t>"2.NP - výměna dveří" (3)</t>
  </si>
  <si>
    <t>40</t>
  </si>
  <si>
    <t>612315302</t>
  </si>
  <si>
    <t>Vápenná omítka ostění nebo nadpraží štuková dvouvrstvá</t>
  </si>
  <si>
    <t>-1820996532</t>
  </si>
  <si>
    <t>https://podminky.urs.cz/item/CS_URS_2025_02/612315302</t>
  </si>
  <si>
    <t>"doplnění omítek v ostění - uvažovány 2m2 na 1ks okna"</t>
  </si>
  <si>
    <t>(12)*2</t>
  </si>
  <si>
    <t>41</t>
  </si>
  <si>
    <t>612315421</t>
  </si>
  <si>
    <t>Oprava vápenné omítky vnitřních ploch štukové dvouvrstvé, tl. jádrové omítky do 20 mm a tl. štuku do 3 mm stěn, v rozsahu opravované plochy do 10%</t>
  </si>
  <si>
    <t>603683187</t>
  </si>
  <si>
    <t>https://podminky.urs.cz/item/CS_URS_2025_02/612315421</t>
  </si>
  <si>
    <t>"průměrná výška místnosti cca 3 m"</t>
  </si>
  <si>
    <t>"m.č. 101" (16,093)*3</t>
  </si>
  <si>
    <t>"m.č. 102" (24,06-(4,22))*3</t>
  </si>
  <si>
    <t>"m.č. 103" (19,5-(4,22))*3</t>
  </si>
  <si>
    <t>"m.č. 104" (4,08)*3</t>
  </si>
  <si>
    <t>"m.č. 105" (5,151)*3</t>
  </si>
  <si>
    <t>"m.č. 106" (15,23)*3</t>
  </si>
  <si>
    <t>"m.č. 107" (18,25)*3</t>
  </si>
  <si>
    <t>"m.č. 108" (16,1-(1,08))*3</t>
  </si>
  <si>
    <t>"m.č. 109" (14,18-(1,09))*3</t>
  </si>
  <si>
    <t>"m.č. 110" (6,5-(1,01))*3</t>
  </si>
  <si>
    <t>"m.č. 111" (5,02)*3</t>
  </si>
  <si>
    <t>"m.č. 112" (9,84)*3</t>
  </si>
  <si>
    <t>"m.č. 113" (3,47)*3</t>
  </si>
  <si>
    <t>Mezisoučet</t>
  </si>
  <si>
    <t>"odpočty sanačních omítek"</t>
  </si>
  <si>
    <t>-(f9_2)</t>
  </si>
  <si>
    <t>"odpočty otvorů"</t>
  </si>
  <si>
    <t>-(f6_3)</t>
  </si>
  <si>
    <t>42</t>
  </si>
  <si>
    <t>612324111</t>
  </si>
  <si>
    <t>Omítka sanační vnitřních ploch podkladní (vyrovnávací) tloušťky do 10 mm nanášená ručně svislých konstrukcí stěn</t>
  </si>
  <si>
    <t>-334952136</t>
  </si>
  <si>
    <t>https://podminky.urs.cz/item/CS_URS_2025_02/612324111</t>
  </si>
  <si>
    <t>43</t>
  </si>
  <si>
    <t>612325131</t>
  </si>
  <si>
    <t>Omítka sanační vnitřních ploch jádrová tloušťky do 15 mm nanášená ručně svislých konstrukcí stěn</t>
  </si>
  <si>
    <t>-847618359</t>
  </si>
  <si>
    <t>https://podminky.urs.cz/item/CS_URS_2025_02/612325131</t>
  </si>
  <si>
    <t>44</t>
  </si>
  <si>
    <t>612328131</t>
  </si>
  <si>
    <t>Sanační štuk vnitřních ploch tloušťky do 3 mm svislých konstrukcí stěn</t>
  </si>
  <si>
    <t>475697599</t>
  </si>
  <si>
    <t>https://podminky.urs.cz/item/CS_URS_2025_02/612328131</t>
  </si>
  <si>
    <t>45</t>
  </si>
  <si>
    <t>619991001</t>
  </si>
  <si>
    <t>Zakrytí vnitřních ploch před znečištěním PE fólií včetně pozdějšího odkrytí podlah</t>
  </si>
  <si>
    <t>-1234872163</t>
  </si>
  <si>
    <t>https://podminky.urs.cz/item/CS_URS_2025_02/619991001</t>
  </si>
  <si>
    <t>(f9_1)</t>
  </si>
  <si>
    <t>46</t>
  </si>
  <si>
    <t>619991005</t>
  </si>
  <si>
    <t>Zakrytí vnitřních ploch před znečištěním PE fólií včetně pozdějšího odkrytí stěn nebo svislých ploch</t>
  </si>
  <si>
    <t>1327677659</t>
  </si>
  <si>
    <t>https://podminky.urs.cz/item/CS_URS_2025_02/619991005</t>
  </si>
  <si>
    <t>"okna"</t>
  </si>
  <si>
    <t>(0,39*0,53)</t>
  </si>
  <si>
    <t>(0,55*0,79)</t>
  </si>
  <si>
    <t>(0,8*0,56)</t>
  </si>
  <si>
    <t>(0,99*1,52)*8</t>
  </si>
  <si>
    <t>"vstupní dveře"</t>
  </si>
  <si>
    <t>(0,9*2,02)</t>
  </si>
  <si>
    <t>(1,11*2,09)</t>
  </si>
  <si>
    <t>(1,31*2,45)</t>
  </si>
  <si>
    <t>47</t>
  </si>
  <si>
    <t>619991021</t>
  </si>
  <si>
    <t>Zakrytí vnitřních ploch před znečištěním páskou včetně pozdějšího odlepení rámů oken a dveří, keramických soklů</t>
  </si>
  <si>
    <t>128631891</t>
  </si>
  <si>
    <t>https://podminky.urs.cz/item/CS_URS_2025_02/619991021</t>
  </si>
  <si>
    <t>((0,39+0,53)*2)</t>
  </si>
  <si>
    <t>((0,55+0,79)*2)</t>
  </si>
  <si>
    <t>((0,8+0,56)*2)</t>
  </si>
  <si>
    <t>((0,99+1,52)*2)*8</t>
  </si>
  <si>
    <t>((0,9+2,02)*2)</t>
  </si>
  <si>
    <t>((1,11+2,09)*2)</t>
  </si>
  <si>
    <t>((1,31+2,45)*2)</t>
  </si>
  <si>
    <t>48</t>
  </si>
  <si>
    <t>619995001</t>
  </si>
  <si>
    <t>Začištění omítek (s dodáním hmot) kolem oken, dveří, podlah, obkladů apod.</t>
  </si>
  <si>
    <t>-1774687467</t>
  </si>
  <si>
    <t>https://podminky.urs.cz/item/CS_URS_2025_02/619995001</t>
  </si>
  <si>
    <t>"hrany oken a dveří"</t>
  </si>
  <si>
    <t>(f6_1)</t>
  </si>
  <si>
    <t>"soklíky"</t>
  </si>
  <si>
    <t>(f771_1)</t>
  </si>
  <si>
    <t>"obklady"</t>
  </si>
  <si>
    <t>(f781_2)</t>
  </si>
  <si>
    <t>49</t>
  </si>
  <si>
    <t>622131151</t>
  </si>
  <si>
    <t>Sanační postřik vnějších ploch nanášený ručně celoplošně stěn</t>
  </si>
  <si>
    <t>-1880043678</t>
  </si>
  <si>
    <t>https://podminky.urs.cz/item/CS_URS_2025_02/622131151</t>
  </si>
  <si>
    <t>(f9_3)</t>
  </si>
  <si>
    <t>50</t>
  </si>
  <si>
    <t>622316121</t>
  </si>
  <si>
    <t>Omítka sanační vápenná vnějších ploch jednovrstvá tloušťky do 20 mm nanášená ručně stěn</t>
  </si>
  <si>
    <t>-1159596543</t>
  </si>
  <si>
    <t>https://podminky.urs.cz/item/CS_URS_2025_02/622316121</t>
  </si>
  <si>
    <t>51</t>
  </si>
  <si>
    <t>622316391</t>
  </si>
  <si>
    <t>Omítka sanační vápenná vnějších ploch jednovrstvá tloušťky do 20 mm Příplatek k cenám za každých dalších i započatých 5 mm tloušťky omítky přes 20 mm stěn</t>
  </si>
  <si>
    <t>-441601582</t>
  </si>
  <si>
    <t>https://podminky.urs.cz/item/CS_URS_2025_02/622316391</t>
  </si>
  <si>
    <t>52</t>
  </si>
  <si>
    <t>631311124</t>
  </si>
  <si>
    <t>Mazanina z betonu prostého bez zvýšených nároků na prostředí tl. přes 80 do 120 mm tř. C 16/20</t>
  </si>
  <si>
    <t>-2088986920</t>
  </si>
  <si>
    <t>https://podminky.urs.cz/item/CS_URS_2025_02/631311124</t>
  </si>
  <si>
    <t>(f_A)*0,085</t>
  </si>
  <si>
    <t>53</t>
  </si>
  <si>
    <t>631319012</t>
  </si>
  <si>
    <t>Příplatek k cenám mazanin za úpravu povrchu mazaniny přehlazením, mazanina tl. přes 80 do 120 mm</t>
  </si>
  <si>
    <t>-978504792</t>
  </si>
  <si>
    <t>https://podminky.urs.cz/item/CS_URS_2025_02/631319012</t>
  </si>
  <si>
    <t>54</t>
  </si>
  <si>
    <t>631319196</t>
  </si>
  <si>
    <t>Příplatek k cenám mazanin za malou plochu do 5 m2 jednotlivě, mazanina tl. přes 80 do 120 mm</t>
  </si>
  <si>
    <t>-139066199</t>
  </si>
  <si>
    <t>https://podminky.urs.cz/item/CS_URS_2025_02/631319196</t>
  </si>
  <si>
    <t>"m.č. 104" (3,81)*0,085</t>
  </si>
  <si>
    <t>"m.č. 105" (1,5)*0,085</t>
  </si>
  <si>
    <t>"m.č. 110" (2,21)*0,085</t>
  </si>
  <si>
    <t>"m.č. 111" (1,57)*0,085</t>
  </si>
  <si>
    <t>"m.č. 112" (3,23)*0,085</t>
  </si>
  <si>
    <t>"m.č. 113" (0,75)*0,085</t>
  </si>
  <si>
    <t>55</t>
  </si>
  <si>
    <t>632481213</t>
  </si>
  <si>
    <t>Separační vrstva k oddělení podlahových vrstev z polyetylénové fólie</t>
  </si>
  <si>
    <t>199228008</t>
  </si>
  <si>
    <t>https://podminky.urs.cz/item/CS_URS_2025_02/632481213</t>
  </si>
  <si>
    <t>Poznámka k položce:_x000D_
jedna vrstva odděluje štěrkový podklad od betonové desky, druhá tepelnou izolaci od betonové mazaniny</t>
  </si>
  <si>
    <t>(f_A)*2</t>
  </si>
  <si>
    <t>56</t>
  </si>
  <si>
    <t>633811111</t>
  </si>
  <si>
    <t>Povrchová úprava betonových podlah broušení nerovností do 2 mm (stržení šlemu)</t>
  </si>
  <si>
    <t>-1494160431</t>
  </si>
  <si>
    <t>https://podminky.urs.cz/item/CS_URS_2025_02/633811111</t>
  </si>
  <si>
    <t>57</t>
  </si>
  <si>
    <t>634112126</t>
  </si>
  <si>
    <t>Obvodová dilatace mezi stěnou a mazaninou nebo potěrem podlahovým páskem z pěnového PE s fólií tl. do 10 mm, výšky 100 mm</t>
  </si>
  <si>
    <t>-1253363637</t>
  </si>
  <si>
    <t>https://podminky.urs.cz/item/CS_URS_2025_02/634112126</t>
  </si>
  <si>
    <t>"m.č. 101" (16,093)</t>
  </si>
  <si>
    <t>"m.č. 102" (24,062)</t>
  </si>
  <si>
    <t>"m.č. 103" (19,539)</t>
  </si>
  <si>
    <t>"m.č. 104" (9,25)</t>
  </si>
  <si>
    <t>"m.č. 105" (5,429)</t>
  </si>
  <si>
    <t>"m.č. 106" (15,255)</t>
  </si>
  <si>
    <t>"m.č. 107" (18,252)</t>
  </si>
  <si>
    <t>"m.č. 108" (16,1)</t>
  </si>
  <si>
    <t>"m.č. 109" (14,177)</t>
  </si>
  <si>
    <t>"m.č. 110" (6,544)</t>
  </si>
  <si>
    <t>"m.č. 111" (5,02)</t>
  </si>
  <si>
    <t>"m.č. 112" (9,838)</t>
  </si>
  <si>
    <t>"m.č. 113" (3,473)</t>
  </si>
  <si>
    <t>58</t>
  </si>
  <si>
    <t>642944121</t>
  </si>
  <si>
    <t>Osazení ocelových dveřních zárubní lisovaných nebo z úhelníků dodatečně s vybetonováním prahu, plochy do 2,5 m2</t>
  </si>
  <si>
    <t>1362288178</t>
  </si>
  <si>
    <t>https://podminky.urs.cz/item/CS_URS_2025_02/642944121</t>
  </si>
  <si>
    <t>59</t>
  </si>
  <si>
    <t>55331432</t>
  </si>
  <si>
    <t>zárubeň jednokřídlá ocelová pro dodatečnou montáž tl stěny 75-100mm rozměru 800/1970, 2100mm</t>
  </si>
  <si>
    <t>-1228547879</t>
  </si>
  <si>
    <t>"viz výkres - D1.1.3.7"</t>
  </si>
  <si>
    <t>"T7" (1)</t>
  </si>
  <si>
    <t>60</t>
  </si>
  <si>
    <t>55331433</t>
  </si>
  <si>
    <t>zárubeň jednokřídlá ocelová pro dodatečnou montáž tl stěny 75-100mm rozměru 900/1970, 2100mm</t>
  </si>
  <si>
    <t>-1966018421</t>
  </si>
  <si>
    <t>"T9" (2)</t>
  </si>
  <si>
    <t>Ostatní konstrukce a práce, bourání</t>
  </si>
  <si>
    <t>61</t>
  </si>
  <si>
    <t>949101111</t>
  </si>
  <si>
    <t>Lešení pomocné pracovní pro objekty pozemních staveb pro zatížení do 150 kg/m2, o výšce lešeňové podlahy do 1,9 m</t>
  </si>
  <si>
    <t>-449907317</t>
  </si>
  <si>
    <t>https://podminky.urs.cz/item/CS_URS_2025_02/949101111</t>
  </si>
  <si>
    <t>62</t>
  </si>
  <si>
    <t>952901111</t>
  </si>
  <si>
    <t>Vyčištění budov nebo objektů před předáním do užívání budov bytové nebo občanské výstavby, světlé výšky podlaží do 4 m</t>
  </si>
  <si>
    <t>437491341</t>
  </si>
  <si>
    <t>https://podminky.urs.cz/item/CS_URS_2025_02/952901111</t>
  </si>
  <si>
    <t>"1.NP" (132,06)</t>
  </si>
  <si>
    <t>"2.NP" (5*3)</t>
  </si>
  <si>
    <t>63</t>
  </si>
  <si>
    <t>953943211</t>
  </si>
  <si>
    <t>Osazování drobných kovových předmětů kotvených do stěny hasicího přístroje</t>
  </si>
  <si>
    <t>164354597</t>
  </si>
  <si>
    <t>https://podminky.urs.cz/item/CS_URS_2025_02/953943211</t>
  </si>
  <si>
    <t>"viz STZ"</t>
  </si>
  <si>
    <t>(2)</t>
  </si>
  <si>
    <t>64</t>
  </si>
  <si>
    <t>44932114</t>
  </si>
  <si>
    <t>přístroj hasicí ruční práškový nástěnný hasební schopnost 27A, 183B, C</t>
  </si>
  <si>
    <t>-2146340870</t>
  </si>
  <si>
    <t>65</t>
  </si>
  <si>
    <t>961044111</t>
  </si>
  <si>
    <t>Bourání základů z betonu prostého</t>
  </si>
  <si>
    <t>-1233987208</t>
  </si>
  <si>
    <t>https://podminky.urs.cz/item/CS_URS_2025_02/961044111</t>
  </si>
  <si>
    <t>"odstranění podlahového betou tl. cca 150 mm"</t>
  </si>
  <si>
    <t>(f_A)*0,15</t>
  </si>
  <si>
    <t>66</t>
  </si>
  <si>
    <t>962032230</t>
  </si>
  <si>
    <t>Bourání zdiva nadzákladového z cihel pálených plných nebo lícových nebo vápenopískových na maltu vápennou nebo vápenocementovou, objemu do 1 m3</t>
  </si>
  <si>
    <t>-949871164</t>
  </si>
  <si>
    <t>https://podminky.urs.cz/item/CS_URS_2025_02/962032230</t>
  </si>
  <si>
    <t>"viz výkres - D.1.1.3_2"</t>
  </si>
  <si>
    <t>"mezi m.č. 101 a 104" ((1,235*2,435)-(0,8*1,97))*0,18</t>
  </si>
  <si>
    <t>"mezi m.č. 104 a 110" ((1,24*2,625)-(0,8*1,97))*0,17</t>
  </si>
  <si>
    <t>"mezi m.č. 106 a 112" ((1,4*2,435)-(0,7*1,97))*0,17</t>
  </si>
  <si>
    <t>"mezi m.č. 110 a 113" ((0,915*2,555))*0,19</t>
  </si>
  <si>
    <t>67</t>
  </si>
  <si>
    <t>962032231</t>
  </si>
  <si>
    <t>Bourání zdiva nadzákladového z cihel pálených plných nebo lícových nebo vápenopískových na maltu vápennou nebo vápenocementovou, objemu přes 1 m3</t>
  </si>
  <si>
    <t>-1262665555</t>
  </si>
  <si>
    <t>https://podminky.urs.cz/item/CS_URS_2025_02/962032231</t>
  </si>
  <si>
    <t>"m.č. 101" (2,42*3,215)*0,35-(0,5*0,57*0,15+0,3*0,69*0,24+0,29*0,38*0,15+0,3*0,62*0,15)</t>
  </si>
  <si>
    <t>"m.č. 102" ((2,515+2,335)*3,555-(0,8*1,97*2))*0,17</t>
  </si>
  <si>
    <t>"mezi m.č. 102 a 103" (4,22*2,83-(0,9*2,02))*0,36</t>
  </si>
  <si>
    <t>"m.č. 106" (0,515+0,395)*2,125</t>
  </si>
  <si>
    <t>68</t>
  </si>
  <si>
    <t>967031742</t>
  </si>
  <si>
    <t>Přisekání (špicování) plošné nebo rovných ostění zdiva z cihel pálených plošné, na maltu vápennou nebo vápenocementovou, tl. na maltu cementovou, tl. do 100 mm</t>
  </si>
  <si>
    <t>266045488</t>
  </si>
  <si>
    <t>https://podminky.urs.cz/item/CS_URS_2025_02/967031742</t>
  </si>
  <si>
    <t>"m.č. 101"</t>
  </si>
  <si>
    <t>(3*2)*0,36</t>
  </si>
  <si>
    <t>"m.č. 101 - výklenek dveří"</t>
  </si>
  <si>
    <t>(0,685*2,335)</t>
  </si>
  <si>
    <t>"mezi m.č. 102 a 103"</t>
  </si>
  <si>
    <t>69</t>
  </si>
  <si>
    <t>968072455</t>
  </si>
  <si>
    <t>Vybourání kovových rámů oken s křídly, dveřních zárubní, vrat, stěn, ostění nebo obkladů dveřních zárubní, plochy do 2 m2</t>
  </si>
  <si>
    <t>-886270692</t>
  </si>
  <si>
    <t>https://podminky.urs.cz/item/CS_URS_2025_02/968072455</t>
  </si>
  <si>
    <t>"1.NP"</t>
  </si>
  <si>
    <t>(0,8*2,02)</t>
  </si>
  <si>
    <t>(0,9*2,02)*6</t>
  </si>
  <si>
    <t>"2.NP"</t>
  </si>
  <si>
    <t>(0,9*2,02)*2</t>
  </si>
  <si>
    <t>70</t>
  </si>
  <si>
    <t>968072456</t>
  </si>
  <si>
    <t>Vybourání kovových rámů oken s křídly, dveřních zárubní, vrat, stěn, ostění nebo obkladů dveřních zárubní, plochy přes 2 m2</t>
  </si>
  <si>
    <t>24909547</t>
  </si>
  <si>
    <t>https://podminky.urs.cz/item/CS_URS_2025_02/968072456</t>
  </si>
  <si>
    <t>(1,4*2,46)</t>
  </si>
  <si>
    <t>71</t>
  </si>
  <si>
    <t>971033561</t>
  </si>
  <si>
    <t>Vybourání otvorů ve zdivu základovém nebo nadzákladovém z cihel, tvárnic, příčkovek z cihel pálených na maltu vápennou nebo vápenocementovou plochy do 1 m2, tl. do 600 mm</t>
  </si>
  <si>
    <t>1410540786</t>
  </si>
  <si>
    <t>https://podminky.urs.cz/item/CS_URS_2025_02/971033561</t>
  </si>
  <si>
    <t>"otvor pro osazení překladu UPE160"</t>
  </si>
  <si>
    <t>(2,9*0,2)*0,35</t>
  </si>
  <si>
    <t>72</t>
  </si>
  <si>
    <t>971033651</t>
  </si>
  <si>
    <t>Vybourání otvorů ve zdivu základovém nebo nadzákladovém z cihel, tvárnic, příčkovek z cihel pálených na maltu vápennou nebo vápenocementovou plochy do 4 m2, tl. do 600 mm</t>
  </si>
  <si>
    <t>-1015349550</t>
  </si>
  <si>
    <t>https://podminky.urs.cz/item/CS_URS_2025_02/971033651</t>
  </si>
  <si>
    <t>"otvor pro osazení překladu UPE330"</t>
  </si>
  <si>
    <t>(5,1*0,4)*0,38</t>
  </si>
  <si>
    <t>73</t>
  </si>
  <si>
    <t>973031151</t>
  </si>
  <si>
    <t>Vysekání výklenků nebo kapes ve zdivu z cihel na maltu vápennou nebo vápenocementovou výklenků, pohledové plochy přes 0,25 m2</t>
  </si>
  <si>
    <t>-2005462374</t>
  </si>
  <si>
    <t>https://podminky.urs.cz/item/CS_URS_2025_02/973031151</t>
  </si>
  <si>
    <t>"m.č. 104 - nika pro rozvaděč"</t>
  </si>
  <si>
    <t>(0,6*0,8)*0,15</t>
  </si>
  <si>
    <t>74</t>
  </si>
  <si>
    <t>975022251</t>
  </si>
  <si>
    <t>Podchycení nadzákladového zdiva dřevěnou výztuhou v. podchycení do 3 m, při tl. zdiva do 450 mm a délce podchycení přes 3 do 5 m</t>
  </si>
  <si>
    <t>-202066184</t>
  </si>
  <si>
    <t>https://podminky.urs.cz/item/CS_URS_2025_02/975022251</t>
  </si>
  <si>
    <t>"m.č. 101" (2,42)</t>
  </si>
  <si>
    <t>"mezi m.č. 102 a 103" (4,22)</t>
  </si>
  <si>
    <t>75</t>
  </si>
  <si>
    <t>975043111</t>
  </si>
  <si>
    <t>Jednořadové podchycení stropů pro osazení nosníků dřevěnou výztuhou v. podchycení do 3,5 m, a při zatížení hmotností do 750 kg/m</t>
  </si>
  <si>
    <t>645722632</t>
  </si>
  <si>
    <t>https://podminky.urs.cz/item/CS_URS_2025_02/975043111</t>
  </si>
  <si>
    <t>"mezi m.č. 102 a 103" (5,5)*2</t>
  </si>
  <si>
    <t>76</t>
  </si>
  <si>
    <t>976084111</t>
  </si>
  <si>
    <t>Vybourání drobných zámečnických a jiných konstrukcí ochranných úhelníků ze zdiva s vysekáním kotev</t>
  </si>
  <si>
    <t>-1427427729</t>
  </si>
  <si>
    <t>https://podminky.urs.cz/item/CS_URS_2025_02/976084111</t>
  </si>
  <si>
    <t>77</t>
  </si>
  <si>
    <t>978013191</t>
  </si>
  <si>
    <t>Otlučení vápenných nebo vápenocementových omítek vnitřních ploch stěn s vyškrabáním spar, s očištěním zdiva, v rozsahu přes 50 do 100 %</t>
  </si>
  <si>
    <t>-895384173</t>
  </si>
  <si>
    <t>https://podminky.urs.cz/item/CS_URS_2025_02/978013191</t>
  </si>
  <si>
    <t>"uvažována průměrná výška otlučení cca 1,5 m od podlahy (minimálně však 1 m nad degradovanou omítku)"</t>
  </si>
  <si>
    <t>"m.č. 101" (12,015-(0,6+0,8*3+2,41))*1,5</t>
  </si>
  <si>
    <t>"m.č. 102" (24,15-(0,8+0,9+4,22))*1,5</t>
  </si>
  <si>
    <t>"m.č. 103" (19,5-(4,22))*1,5</t>
  </si>
  <si>
    <t>"m.č. 104" (4,79-(0,8+0,9))*1,5</t>
  </si>
  <si>
    <t>"m.č. 105" (5,151-(0,6))*1,5</t>
  </si>
  <si>
    <t>"m.č. 106" (15,23-(0,8*2+1,4))*1,5</t>
  </si>
  <si>
    <t>"m.č. 107" (27,09-(0,8+2,41))*1,5</t>
  </si>
  <si>
    <t>"m.č. 108" (16,1-(1,08))*1,5</t>
  </si>
  <si>
    <t>"m.č. 109" (15,18-(0,8*2+1,08))*1,5</t>
  </si>
  <si>
    <t>"m.č. 110" (6,2-(0,9*2+0,915+1,11))*1,5</t>
  </si>
  <si>
    <t>"m.č. 111" (5,02-(0,94+1,6))*1,5</t>
  </si>
  <si>
    <t>"m.č. 112" (11,3-(0,915+1,4))*1,5</t>
  </si>
  <si>
    <t>"m.č. 113" (3,981-(0,915*2))*1,5</t>
  </si>
  <si>
    <t>78</t>
  </si>
  <si>
    <t>978015391</t>
  </si>
  <si>
    <t>Otlučení vápenných nebo vápenocementových omítek vnějších ploch s vyškrabáním spar a s očištěním zdiva stupně členitosti 1 a 2, v rozsahu přes 80 do 100 %</t>
  </si>
  <si>
    <t>-804333689</t>
  </si>
  <si>
    <t>https://podminky.urs.cz/item/CS_URS_2025_02/978015391</t>
  </si>
  <si>
    <t>"vnější líc zdiva"</t>
  </si>
  <si>
    <t>(14,43+10,99+13,75)*1,5</t>
  </si>
  <si>
    <t>79</t>
  </si>
  <si>
    <t>979071131</t>
  </si>
  <si>
    <t>Očištění vybouraných dlažebních kostek od spojovacího materiálu, s uložením očištěných kostek na skládku, s odklizením odpadových hmot na hromady a s odklizením vybouraných kostek na vzdálenost do 3 m mozaikových, s původním vyplněním spár kamenivem těženým nebo cementovou maltou</t>
  </si>
  <si>
    <t>1875408722</t>
  </si>
  <si>
    <t>https://podminky.urs.cz/item/CS_URS_2025_02/979071131</t>
  </si>
  <si>
    <t>80</t>
  </si>
  <si>
    <t>985131111</t>
  </si>
  <si>
    <t>Očištění ploch stěn, rubu kleneb a podlah tlakovou vodou</t>
  </si>
  <si>
    <t>-2144047758</t>
  </si>
  <si>
    <t>https://podminky.urs.cz/item/CS_URS_2025_02/985131111</t>
  </si>
  <si>
    <t>"vnitřní líc zdiva"</t>
  </si>
  <si>
    <t>997</t>
  </si>
  <si>
    <t>Přesun sutě</t>
  </si>
  <si>
    <t>81</t>
  </si>
  <si>
    <t>997013211</t>
  </si>
  <si>
    <t>Vnitrostaveništní doprava suti a vybouraných hmot vodorovně do 50 m s naložením ručně pro budovy a haly výšky do 6 m</t>
  </si>
  <si>
    <t>284178145</t>
  </si>
  <si>
    <t>https://podminky.urs.cz/item/CS_URS_2025_02/997013211</t>
  </si>
  <si>
    <t>82</t>
  </si>
  <si>
    <t>997013501</t>
  </si>
  <si>
    <t>Odvoz suti a vybouraných hmot na skládku nebo meziskládku se složením, na vzdálenost do 1 km</t>
  </si>
  <si>
    <t>70567308</t>
  </si>
  <si>
    <t>https://podminky.urs.cz/item/CS_URS_2025_02/997013501</t>
  </si>
  <si>
    <t>83</t>
  </si>
  <si>
    <t>997013509</t>
  </si>
  <si>
    <t>Odvoz suti a vybouraných hmot na skládku nebo meziskládku se složením, na vzdálenost Příplatek k ceně za každý další započatý 1 km přes 1 km</t>
  </si>
  <si>
    <t>1761781657</t>
  </si>
  <si>
    <t>https://podminky.urs.cz/item/CS_URS_2025_02/997013509</t>
  </si>
  <si>
    <t>117,618*19 'Přepočtené koeficientem množství</t>
  </si>
  <si>
    <t>84</t>
  </si>
  <si>
    <t>997013631</t>
  </si>
  <si>
    <t>Poplatek za uložení stavebního odpadu na skládce (skládkovné) směsného stavebního a demoličního zatříděného do Katalogu odpadů pod kódem 17 09 04</t>
  </si>
  <si>
    <t>509604482</t>
  </si>
  <si>
    <t>https://podminky.urs.cz/item/CS_URS_2025_02/997013631</t>
  </si>
  <si>
    <t>998</t>
  </si>
  <si>
    <t>Přesun hmot</t>
  </si>
  <si>
    <t>85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</si>
  <si>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</si>
  <si>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</si>
  <si>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80511279</t>
  </si>
  <si>
    <t>https://podminky.urs.cz/item/CS_URS_2025_02/998018001</t>
  </si>
  <si>
    <t>PSV</t>
  </si>
  <si>
    <t>Práce a dodávky PSV</t>
  </si>
  <si>
    <t>711</t>
  </si>
  <si>
    <t>Izolace proti vodě, vlhkosti a plynům</t>
  </si>
  <si>
    <t>86</t>
  </si>
  <si>
    <t>711111001</t>
  </si>
  <si>
    <t>Provedení izolace proti zemní vlhkosti natěradly a tmely za studena na ploše vodorovné V jednonásobným nátěrem penetračním</t>
  </si>
  <si>
    <t>-118520184</t>
  </si>
  <si>
    <t>https://podminky.urs.cz/item/CS_URS_2025_02/711111001</t>
  </si>
  <si>
    <t>87</t>
  </si>
  <si>
    <t>11163153</t>
  </si>
  <si>
    <t>emulze asfaltová penetrační</t>
  </si>
  <si>
    <t>litr</t>
  </si>
  <si>
    <t>100328588</t>
  </si>
  <si>
    <t>132,06*0,3 'Přepočtené koeficientem množství</t>
  </si>
  <si>
    <t>88</t>
  </si>
  <si>
    <t>711112001</t>
  </si>
  <si>
    <t>Provedení izolace proti zemní vlhkosti natěradly a tmely za studena na ploše svislé S jednonásobným nátěrem penetračním</t>
  </si>
  <si>
    <t>-408442945</t>
  </si>
  <si>
    <t>https://podminky.urs.cz/item/CS_URS_2025_02/711112001</t>
  </si>
  <si>
    <t>(f711_1)</t>
  </si>
  <si>
    <t>89</t>
  </si>
  <si>
    <t>-2077375948</t>
  </si>
  <si>
    <t>40,759*0,3 'Přepočtené koeficientem množství</t>
  </si>
  <si>
    <t>90</t>
  </si>
  <si>
    <t>711141559</t>
  </si>
  <si>
    <t>Provedení izolace proti zemní vlhkosti pásy přitavením NAIP na ploše vodorovné V</t>
  </si>
  <si>
    <t>-361420605</t>
  </si>
  <si>
    <t>https://podminky.urs.cz/item/CS_URS_2025_02/711141559</t>
  </si>
  <si>
    <t>91</t>
  </si>
  <si>
    <t>62853004</t>
  </si>
  <si>
    <t>pás asfaltový natavitelný modifikovaný SBS s vložkou ze skleněné tkaniny a spalitelnou PE fólií nebo jemnozrnným minerálním posypem na horním povrchu tl 4,0mm</t>
  </si>
  <si>
    <t>-2111879175</t>
  </si>
  <si>
    <t>132,06*1,1655 'Přepočtené koeficientem množství</t>
  </si>
  <si>
    <t>92</t>
  </si>
  <si>
    <t>62856011</t>
  </si>
  <si>
    <t>pás asfaltový natavitelný modifikovaný SBS s vložkou z hliníkové fólie s textilií a spalitelnou PE fólií nebo jemnozrnným minerálním posypem na horním povrchu tl 4,0mm</t>
  </si>
  <si>
    <t>-2110576778</t>
  </si>
  <si>
    <t>93</t>
  </si>
  <si>
    <t>711142559</t>
  </si>
  <si>
    <t>Provedení izolace proti zemní vlhkosti pásy přitavením NAIP na ploše svislé S</t>
  </si>
  <si>
    <t>-753358022</t>
  </si>
  <si>
    <t>https://podminky.urs.cz/item/CS_URS_2025_02/711142559</t>
  </si>
  <si>
    <t>94</t>
  </si>
  <si>
    <t>-146178935</t>
  </si>
  <si>
    <t>"m.č. 101" (16,093)*0,25</t>
  </si>
  <si>
    <t>"m.č. 102" (24,062)*0,25</t>
  </si>
  <si>
    <t>"m.č. 103" (19,539)*0,25</t>
  </si>
  <si>
    <t>"m.č. 104" (9,25)*0,25</t>
  </si>
  <si>
    <t>"m.č. 105" (5,429)*0,25</t>
  </si>
  <si>
    <t>"m.č. 106" (15,255)*0,25</t>
  </si>
  <si>
    <t>"m.č. 107" (18,252)*0,25</t>
  </si>
  <si>
    <t>"m.č. 108" (16,1)*0,25</t>
  </si>
  <si>
    <t>"m.č. 109" (14,177)*0,25</t>
  </si>
  <si>
    <t>"m.č. 110" (6,544)*0,25</t>
  </si>
  <si>
    <t>"m.č. 111" (5,02)*0,25</t>
  </si>
  <si>
    <t>"m.č. 112" (9,838)*0,25</t>
  </si>
  <si>
    <t>"m.č. 113" (3,473)*0,25</t>
  </si>
  <si>
    <t>40,759*1,221 'Přepočtené koeficientem množství</t>
  </si>
  <si>
    <t>95</t>
  </si>
  <si>
    <t>-1209475311</t>
  </si>
  <si>
    <t>96</t>
  </si>
  <si>
    <t>711192202</t>
  </si>
  <si>
    <t>Provedení izolace proti zemní vlhkosti hydroizolační stěrkou na ploše svislé S dvouvrstvá na zdivu</t>
  </si>
  <si>
    <t>275944085</t>
  </si>
  <si>
    <t>https://podminky.urs.cz/item/CS_URS_2025_02/711192202</t>
  </si>
  <si>
    <t>"vnitřní těsnící šlem po injektování zdiva - výška cca 250 mm"</t>
  </si>
  <si>
    <t>"vnější těsnící šlem - váška cca 250 mm po obvodě objektu"</t>
  </si>
  <si>
    <t>(14,43+10,99+13,75)*0,25</t>
  </si>
  <si>
    <t>97</t>
  </si>
  <si>
    <t>58581001</t>
  </si>
  <si>
    <t>stěrka hydroizolační cementová síranovzdorná pro dodatečné utěsnění sklepa a zasolených podkladů</t>
  </si>
  <si>
    <t>kg</t>
  </si>
  <si>
    <t>-1438072441</t>
  </si>
  <si>
    <t>50,552*5,1 'Přepočtené koeficientem množství</t>
  </si>
  <si>
    <t>98</t>
  </si>
  <si>
    <t>998711121</t>
  </si>
  <si>
    <t>Přesun hmot pro izolace proti vodě, vlhkosti a plynům stanovený z hmotnosti přesunovaného materiálu vodorovná dopravní vzdálenost do 50 m ruční (bez užití mechanizace) v objektech výšky do 6 m</t>
  </si>
  <si>
    <t>1366152899</t>
  </si>
  <si>
    <t>https://podminky.urs.cz/item/CS_URS_2025_02/998711121</t>
  </si>
  <si>
    <t>713</t>
  </si>
  <si>
    <t>Izolace tepelné</t>
  </si>
  <si>
    <t>99</t>
  </si>
  <si>
    <t>713121121</t>
  </si>
  <si>
    <t>Montáž tepelné izolace podlah rohožemi, pásy, deskami, dílci, bloky (izolační materiál ve specifikaci) kladenými volně dvouvrstvá</t>
  </si>
  <si>
    <t>-2119401576</t>
  </si>
  <si>
    <t>https://podminky.urs.cz/item/CS_URS_2025_02/713121121</t>
  </si>
  <si>
    <t>100</t>
  </si>
  <si>
    <t>28375910</t>
  </si>
  <si>
    <t>deska EPS 150 pro konstrukce s vysokým zatížením λ=0,035 tl 60mm</t>
  </si>
  <si>
    <t>-243698069</t>
  </si>
  <si>
    <t>132,06*2,1 'Přepočtené koeficientem množství</t>
  </si>
  <si>
    <t>101</t>
  </si>
  <si>
    <t>998713121</t>
  </si>
  <si>
    <t>Přesun hmot pro izolace tepelné stanovený z hmotnosti přesunovaného materiálu vodorovná dopravní vzdálenost do 50 m ruční (bez užití mechanizace) v objektech výšky do 6 m</t>
  </si>
  <si>
    <t>-586950331</t>
  </si>
  <si>
    <t>https://podminky.urs.cz/item/CS_URS_2025_02/998713121</t>
  </si>
  <si>
    <t>751</t>
  </si>
  <si>
    <t>102</t>
  </si>
  <si>
    <t>751398031</t>
  </si>
  <si>
    <t>Montáž ostatních zařízení ventilační mřížky do dveří nebo desek průřezu do 0,040 m2</t>
  </si>
  <si>
    <t>108647796</t>
  </si>
  <si>
    <t>https://podminky.urs.cz/item/CS_URS_2025_02/751398031</t>
  </si>
  <si>
    <t>103</t>
  </si>
  <si>
    <t>42972102</t>
  </si>
  <si>
    <t>mřížka větrací do dřeva kovová 60x600mm</t>
  </si>
  <si>
    <t>-2050995612</t>
  </si>
  <si>
    <t>"viz výkres - D.1.1.3_7"</t>
  </si>
  <si>
    <t>"T2" (1)*2</t>
  </si>
  <si>
    <t>104</t>
  </si>
  <si>
    <t>4297210R</t>
  </si>
  <si>
    <t>mřížka větrací do dřeva kovová 60x700mm</t>
  </si>
  <si>
    <t>856060064</t>
  </si>
  <si>
    <t>"T3" (1)*2</t>
  </si>
  <si>
    <t>105</t>
  </si>
  <si>
    <t>998751121</t>
  </si>
  <si>
    <t>Přesun hmot pro vzduchotechniku stanovený z hmotnosti přesunovaného materiálu vodorovná dopravní vzdálenost do 100 m ruční (bez užití mechanizace) v objektech výšky do 12 m</t>
  </si>
  <si>
    <t>-1967349145</t>
  </si>
  <si>
    <t>https://podminky.urs.cz/item/CS_URS_2025_02/998751121</t>
  </si>
  <si>
    <t>763</t>
  </si>
  <si>
    <t>Konstrukce suché výstavby</t>
  </si>
  <si>
    <t>106</t>
  </si>
  <si>
    <t>763121411</t>
  </si>
  <si>
    <t>Stěna předsazená ze sádrokartonových desek s nosnou konstrukcí z ocelových profilů CW, UW jednoduše opláštěná deskou standardní A tl. 12,5 mm bez izolace, EI 15, stěna tl. 62,5 mm, profil 50</t>
  </si>
  <si>
    <t>-1723168349</t>
  </si>
  <si>
    <t>https://podminky.urs.cz/item/CS_URS_2025_02/763121411</t>
  </si>
  <si>
    <t>"m.č. 102 - čelo odskočeného podhledu" (3*4)*0,315</t>
  </si>
  <si>
    <t>107</t>
  </si>
  <si>
    <t>763121714</t>
  </si>
  <si>
    <t>Stěna předsazená ze sádrokartonových desek ostatní konstrukce a práce na předsazených stěnách ze sádrokartonových desek základní penetrační nátěr</t>
  </si>
  <si>
    <t>-924468138</t>
  </si>
  <si>
    <t>https://podminky.urs.cz/item/CS_URS_2025_02/763121714</t>
  </si>
  <si>
    <t>(f763_1)</t>
  </si>
  <si>
    <t>108</t>
  </si>
  <si>
    <t>763121751</t>
  </si>
  <si>
    <t>Stěna předsazená ze sádrokartonových desek Příplatek k cenám za plochu do 6 m2 jednotlivě</t>
  </si>
  <si>
    <t>989024078</t>
  </si>
  <si>
    <t>https://podminky.urs.cz/item/CS_URS_2025_02/763121751</t>
  </si>
  <si>
    <t>109</t>
  </si>
  <si>
    <t>763121761</t>
  </si>
  <si>
    <t>Stěna předsazená ze sádrokartonových desek Příplatek k cenám za rovinnost kvality speciální tmelení kvality Q3</t>
  </si>
  <si>
    <t>1022437995</t>
  </si>
  <si>
    <t>https://podminky.urs.cz/item/CS_URS_2025_02/763121761</t>
  </si>
  <si>
    <t>110</t>
  </si>
  <si>
    <t>763131411</t>
  </si>
  <si>
    <t>Podhled ze sádrokartonových desek dvouvrstvá zavěšená spodní konstrukce z ocelových profilů CD, UD jednoduše opláštěná deskou standardní A, tl. 12,5 mm, bez izolace</t>
  </si>
  <si>
    <t>462159884</t>
  </si>
  <si>
    <t>https://podminky.urs.cz/item/CS_URS_2025_02/763131411</t>
  </si>
  <si>
    <t>"m.č. 101" (2,42*1,69)</t>
  </si>
  <si>
    <t>"m.č. 102" (30,37-(3*3))</t>
  </si>
  <si>
    <t>"m.č. 103" (23,57)</t>
  </si>
  <si>
    <t>"m.č. 104" (3,81)</t>
  </si>
  <si>
    <t>111</t>
  </si>
  <si>
    <t>763131714</t>
  </si>
  <si>
    <t>Podhled ze sádrokartonových desek ostatní práce a konstrukce na podhledech ze sádrokartonových desek základní penetrační nátěr</t>
  </si>
  <si>
    <t>-1621078602</t>
  </si>
  <si>
    <t>https://podminky.urs.cz/item/CS_URS_2025_02/763131714</t>
  </si>
  <si>
    <t>(f763_2)</t>
  </si>
  <si>
    <t>112</t>
  </si>
  <si>
    <t>763131771</t>
  </si>
  <si>
    <t>Podhled ze sádrokartonových desek Příplatek k cenám za rovinnost kvality speciální tmelení kvality Q3</t>
  </si>
  <si>
    <t>-1977993047</t>
  </si>
  <si>
    <t>https://podminky.urs.cz/item/CS_URS_2025_02/763131771</t>
  </si>
  <si>
    <t>113</t>
  </si>
  <si>
    <t>998763331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</si>
  <si>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</si>
  <si>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-1104642038</t>
  </si>
  <si>
    <t>https://podminky.urs.cz/item/CS_URS_2025_02/998763331</t>
  </si>
  <si>
    <t>766</t>
  </si>
  <si>
    <t>Konstrukce truhlářské</t>
  </si>
  <si>
    <t>114</t>
  </si>
  <si>
    <t>766 - R01</t>
  </si>
  <si>
    <t>Systém generálního klíče - zaimplementování nových výplní</t>
  </si>
  <si>
    <t>2010457896</t>
  </si>
  <si>
    <t>115</t>
  </si>
  <si>
    <t>766660191</t>
  </si>
  <si>
    <t>Montáž dveřních křídel dřevěných nebo plastových otevíravých do obložkové zárubně z masivního dřeva s polodrážkou jednokřídlových, šířky do 800 mm</t>
  </si>
  <si>
    <t>465563098</t>
  </si>
  <si>
    <t>https://podminky.urs.cz/item/CS_URS_2025_02/766660191</t>
  </si>
  <si>
    <t>116</t>
  </si>
  <si>
    <t>RMAT0001</t>
  </si>
  <si>
    <t>dveře jednokřídlé vlysové plné 600x1970-2100mm, lakované</t>
  </si>
  <si>
    <t>-1609083398</t>
  </si>
  <si>
    <t>"T6" (1)</t>
  </si>
  <si>
    <t>117</t>
  </si>
  <si>
    <t>RMAT0002</t>
  </si>
  <si>
    <t>dveře jednokřídlé vlysové plné 700x1970-2100mm, lakované</t>
  </si>
  <si>
    <t>1223360435</t>
  </si>
  <si>
    <t>"T5" (1)</t>
  </si>
  <si>
    <t>118</t>
  </si>
  <si>
    <t>RMAT0003</t>
  </si>
  <si>
    <t>dveře jednokřídlé vlysové plné 800x1970-2100mm, lakované</t>
  </si>
  <si>
    <t>835956154</t>
  </si>
  <si>
    <t>"T1" (1)</t>
  </si>
  <si>
    <t>"T2" (1)</t>
  </si>
  <si>
    <t>119</t>
  </si>
  <si>
    <t>766660192</t>
  </si>
  <si>
    <t>Montáž dveřních křídel dřevěných nebo plastových otevíravých do obložkové zárubně z masivního dřeva s polodrážkou jednokřídlových, šířky přes 800 mm</t>
  </si>
  <si>
    <t>1844993895</t>
  </si>
  <si>
    <t>https://podminky.urs.cz/item/CS_URS_2025_02/766660192</t>
  </si>
  <si>
    <t>120</t>
  </si>
  <si>
    <t>RMAT0004</t>
  </si>
  <si>
    <t>dveře jednokřídlé vlysové plné 900x1970-2100mm, lakované</t>
  </si>
  <si>
    <t>-1196771886</t>
  </si>
  <si>
    <t>"T3" (1)</t>
  </si>
  <si>
    <t>"T4" (1)</t>
  </si>
  <si>
    <t>121</t>
  </si>
  <si>
    <t>766660711</t>
  </si>
  <si>
    <t>Montáž dveřních doplňků dokování závěsů na křídlo a zárubeň dveří jednokřídlových</t>
  </si>
  <si>
    <t>-492436803</t>
  </si>
  <si>
    <t>https://podminky.urs.cz/item/CS_URS_2025_02/766660711</t>
  </si>
  <si>
    <t>122</t>
  </si>
  <si>
    <t>54932008</t>
  </si>
  <si>
    <t>závěs dveřní zadlabávací 100mm</t>
  </si>
  <si>
    <t>100 kus</t>
  </si>
  <si>
    <t>850041580</t>
  </si>
  <si>
    <t>30*0,01 'Přepočtené koeficientem množství</t>
  </si>
  <si>
    <t>123</t>
  </si>
  <si>
    <t>766660728</t>
  </si>
  <si>
    <t>Montáž dveřních doplňků dveřního kování interiérového zámku</t>
  </si>
  <si>
    <t>-2056385408</t>
  </si>
  <si>
    <t>https://podminky.urs.cz/item/CS_URS_2025_02/766660728</t>
  </si>
  <si>
    <t>124</t>
  </si>
  <si>
    <t>54924005</t>
  </si>
  <si>
    <t>zámek zadlabací levý pro WC kování rozteč 72x55mm</t>
  </si>
  <si>
    <t>1050406236</t>
  </si>
  <si>
    <t>125</t>
  </si>
  <si>
    <t>54924012</t>
  </si>
  <si>
    <t>zámek zadlabací vložkový pravolevý rozteč 72x40mm</t>
  </si>
  <si>
    <t>1391251815</t>
  </si>
  <si>
    <t>"T8" (1)</t>
  </si>
  <si>
    <t>126</t>
  </si>
  <si>
    <t>54964130</t>
  </si>
  <si>
    <t>vložka cylindrická</t>
  </si>
  <si>
    <t>134907245</t>
  </si>
  <si>
    <t>127</t>
  </si>
  <si>
    <t>766660729</t>
  </si>
  <si>
    <t>Montáž dveřních doplňků dveřního kování interiérového štítku s klikou</t>
  </si>
  <si>
    <t>-1833204476</t>
  </si>
  <si>
    <t>https://podminky.urs.cz/item/CS_URS_2025_02/766660729</t>
  </si>
  <si>
    <t>128</t>
  </si>
  <si>
    <t>5491414R</t>
  </si>
  <si>
    <t>dveřní kování štítové klika/klika mosaz</t>
  </si>
  <si>
    <t>-1076225744</t>
  </si>
  <si>
    <t>129</t>
  </si>
  <si>
    <t>766660745</t>
  </si>
  <si>
    <t>Montáž dveřních doplňků padací prahové lišty zafrézováním do dveřního křídla</t>
  </si>
  <si>
    <t>1143573876</t>
  </si>
  <si>
    <t>https://podminky.urs.cz/item/CS_URS_2025_02/766660745</t>
  </si>
  <si>
    <t>130</t>
  </si>
  <si>
    <t>19416030</t>
  </si>
  <si>
    <t>lišta mechanicky těsnící ZI+PP pro spodní hranu dveří dl 800mm</t>
  </si>
  <si>
    <t>-176498134</t>
  </si>
  <si>
    <t>131</t>
  </si>
  <si>
    <t>766682111</t>
  </si>
  <si>
    <t>Montáž zárubní dřevěných nebo plastových obložkových, pro dveře jednokřídlové, tloušťky stěny do 170 mm</t>
  </si>
  <si>
    <t>-773943040</t>
  </si>
  <si>
    <t>https://podminky.urs.cz/item/CS_URS_2025_02/766682111</t>
  </si>
  <si>
    <t>132</t>
  </si>
  <si>
    <t>6118230R</t>
  </si>
  <si>
    <t>zárubeň jednokřídlá obložková tl stěny 60-150mm rozměru 600-1100/1970, 2100mm, lakovaná</t>
  </si>
  <si>
    <t>-266850365</t>
  </si>
  <si>
    <t>133</t>
  </si>
  <si>
    <t>766695212</t>
  </si>
  <si>
    <t>Montáž ostatních truhlářských konstrukcí prahů dveří jednokřídlových, šířky do 100 mm</t>
  </si>
  <si>
    <t>-1389204512</t>
  </si>
  <si>
    <t>https://podminky.urs.cz/item/CS_URS_2025_02/766695212</t>
  </si>
  <si>
    <t>134</t>
  </si>
  <si>
    <t>61187156</t>
  </si>
  <si>
    <t>práh dveřní dřevěný dubový tl 20mm dl 820mm š 100mm</t>
  </si>
  <si>
    <t>-684494288</t>
  </si>
  <si>
    <t>135</t>
  </si>
  <si>
    <t>61187176</t>
  </si>
  <si>
    <t>práh dveřní dřevěný dubový tl 20mm dl 920mm š 100mm</t>
  </si>
  <si>
    <t>329036270</t>
  </si>
  <si>
    <t>136</t>
  </si>
  <si>
    <t>998766121</t>
  </si>
  <si>
    <t>Přesun hmot pro konstrukce truhlářské stanovený z hmotnosti přesunovaného materiálu vodorovná dopravní vzdálenost do 50 m ruční (bez užití mechanizace) v objektech výšky do 6 m</t>
  </si>
  <si>
    <t>75438669</t>
  </si>
  <si>
    <t>https://podminky.urs.cz/item/CS_URS_2025_02/998766121</t>
  </si>
  <si>
    <t>767</t>
  </si>
  <si>
    <t>Konstrukce zámečnické</t>
  </si>
  <si>
    <t>137</t>
  </si>
  <si>
    <t>767531121</t>
  </si>
  <si>
    <t>Montáž vstupních čisticích zón z rohoží osazení rámu mosazného nebo hliníkového zapuštěného z L profilů</t>
  </si>
  <si>
    <t>1773783810</t>
  </si>
  <si>
    <t>https://podminky.urs.cz/item/CS_URS_2025_02/767531121</t>
  </si>
  <si>
    <t>"m.č. 101" (10,472)</t>
  </si>
  <si>
    <t>138</t>
  </si>
  <si>
    <t>6975216R</t>
  </si>
  <si>
    <t>rám pro zapuštění profil L-30/30 25/25 20/30 15/30-nerez</t>
  </si>
  <si>
    <t>1685828597</t>
  </si>
  <si>
    <t>17,016*1,1 'Přepočtené koeficientem množství</t>
  </si>
  <si>
    <t>139</t>
  </si>
  <si>
    <t>767531215</t>
  </si>
  <si>
    <t>Montáž vstupních čisticích zón z rohoží kovových nebo plastových plochy přes 2 m2</t>
  </si>
  <si>
    <t>1996760844</t>
  </si>
  <si>
    <t>https://podminky.urs.cz/item/CS_URS_2025_02/767531215</t>
  </si>
  <si>
    <t>"m.č. 101" (6,82)</t>
  </si>
  <si>
    <t>"m.č. 110" (2,21)</t>
  </si>
  <si>
    <t>140</t>
  </si>
  <si>
    <t>69752030</t>
  </si>
  <si>
    <t>rohož vstupní provedení hliník nebo mosaz/gumové vlnovky/</t>
  </si>
  <si>
    <t>-717379214</t>
  </si>
  <si>
    <t>9,03*1,1 'Přepočtené koeficientem množství</t>
  </si>
  <si>
    <t>141</t>
  </si>
  <si>
    <t>767640114</t>
  </si>
  <si>
    <t>Montáž dveří ocelových nebo hliníkových vchodových jednokřídlových s pevným bočním dílem a nadsvětlíkem</t>
  </si>
  <si>
    <t>1669055365</t>
  </si>
  <si>
    <t>https://podminky.urs.cz/item/CS_URS_2025_02/767640114</t>
  </si>
  <si>
    <t>"T10" (1)</t>
  </si>
  <si>
    <t>142</t>
  </si>
  <si>
    <t>5534134R</t>
  </si>
  <si>
    <t>dveře jednokřídlé prosklené protipožární EI30 C DP1</t>
  </si>
  <si>
    <t>691268787</t>
  </si>
  <si>
    <t>Poznámka k položce:_x000D_
RAL 9007</t>
  </si>
  <si>
    <t>"T10" (1,4*2,46)</t>
  </si>
  <si>
    <t>143</t>
  </si>
  <si>
    <t>767646510</t>
  </si>
  <si>
    <t>Montáž dveří ocelových nebo hliníkových protipožárních uzávěrů jednokřídlových</t>
  </si>
  <si>
    <t>321344847</t>
  </si>
  <si>
    <t>https://podminky.urs.cz/item/CS_URS_2025_02/767646510</t>
  </si>
  <si>
    <t>144</t>
  </si>
  <si>
    <t>55341193</t>
  </si>
  <si>
    <t>dveře jednokřídlé ocelové interiérové plné hladké s polodrážkou protipožární EI30 C DP1 800x1970mm</t>
  </si>
  <si>
    <t>1423387412</t>
  </si>
  <si>
    <t>145</t>
  </si>
  <si>
    <t>55341197</t>
  </si>
  <si>
    <t>dveře jednokřídlé ocelové interiérové plné hladké s polodrážkou protipožární EI30 C DP1 900x1970mm</t>
  </si>
  <si>
    <t>-616267171</t>
  </si>
  <si>
    <t>146</t>
  </si>
  <si>
    <t>767649191</t>
  </si>
  <si>
    <t>Montáž dveří ocelových nebo hliníkových doplňků dveří samozavírače hydraulického</t>
  </si>
  <si>
    <t>-1015631863</t>
  </si>
  <si>
    <t>https://podminky.urs.cz/item/CS_URS_2025_02/767649191</t>
  </si>
  <si>
    <t>147</t>
  </si>
  <si>
    <t>54917250</t>
  </si>
  <si>
    <t>samozavírač dveří hydraulický</t>
  </si>
  <si>
    <t>-1612422507</t>
  </si>
  <si>
    <t>148</t>
  </si>
  <si>
    <t>767995101</t>
  </si>
  <si>
    <t>Montáž ostatních atypických zámečnických konstrukcí hmotnosti do 1 kg</t>
  </si>
  <si>
    <t>-1940328582</t>
  </si>
  <si>
    <t>https://podminky.urs.cz/item/CS_URS_2025_02/767995101</t>
  </si>
  <si>
    <t>149</t>
  </si>
  <si>
    <t>31197006</t>
  </si>
  <si>
    <t>tyč závitová Pz 4.6 M16</t>
  </si>
  <si>
    <t>-873449812</t>
  </si>
  <si>
    <t>(0,35*5)</t>
  </si>
  <si>
    <t>150</t>
  </si>
  <si>
    <t>31111008</t>
  </si>
  <si>
    <t>matice přesná šestihranná Pz DIN 934-8 M16</t>
  </si>
  <si>
    <t>-87122466</t>
  </si>
  <si>
    <t>5*0,02 'Přepočtené koeficientem množství</t>
  </si>
  <si>
    <t>151</t>
  </si>
  <si>
    <t>31120008</t>
  </si>
  <si>
    <t>podložka DIN 125-A ZB D 16mm</t>
  </si>
  <si>
    <t>1923678877</t>
  </si>
  <si>
    <t>152</t>
  </si>
  <si>
    <t>767995112</t>
  </si>
  <si>
    <t>Montáž ostatních atypických zámečnických konstrukcí hmotnosti přes 5 do 10 kg</t>
  </si>
  <si>
    <t>-2039855086</t>
  </si>
  <si>
    <t>https://podminky.urs.cz/item/CS_URS_2025_02/767995112</t>
  </si>
  <si>
    <t>153</t>
  </si>
  <si>
    <t>13611232</t>
  </si>
  <si>
    <t>plech ocelový hladký jakost S235JR tl 12mm tabule</t>
  </si>
  <si>
    <t>-457928468</t>
  </si>
  <si>
    <t>"(94,2 kg/m2)"</t>
  </si>
  <si>
    <t>"roznášecí plotny pod překlad UPE 160"</t>
  </si>
  <si>
    <t>"Z2" (0,3*0,3*2)*94,2</t>
  </si>
  <si>
    <t>16,956*0,00105 'Přepočtené koeficientem množství</t>
  </si>
  <si>
    <t>154</t>
  </si>
  <si>
    <t>767995113</t>
  </si>
  <si>
    <t>Montáž ostatních atypických zámečnických konstrukcí hmotnosti přes 10 do 20 kg</t>
  </si>
  <si>
    <t>1385412533</t>
  </si>
  <si>
    <t>https://podminky.urs.cz/item/CS_URS_2025_02/767995113</t>
  </si>
  <si>
    <t>155</t>
  </si>
  <si>
    <t>-1509347415</t>
  </si>
  <si>
    <t>"roznášecí plotny pod překlad UPE 330"</t>
  </si>
  <si>
    <t>"Z4" (0,5*0,32*2)*94,2</t>
  </si>
  <si>
    <t>30,144*0,00105 'Přepočtené koeficientem množství</t>
  </si>
  <si>
    <t>156</t>
  </si>
  <si>
    <t>998767121</t>
  </si>
  <si>
    <t>Přesun hmot pro zámečnické konstrukce stanovený z hmotnosti přesunovaného materiálu vodorovná dopravní vzdálenost do 50 m ruční (bez užití mechanizace) v objektech výšky do 6 m</t>
  </si>
  <si>
    <t>-202150042</t>
  </si>
  <si>
    <t>https://podminky.urs.cz/item/CS_URS_2025_02/998767121</t>
  </si>
  <si>
    <t>771</t>
  </si>
  <si>
    <t>Podlahy z dlaždic</t>
  </si>
  <si>
    <t>157</t>
  </si>
  <si>
    <t>771111011</t>
  </si>
  <si>
    <t>Příprava podkladu před provedením dlažby vysátí podlah</t>
  </si>
  <si>
    <t>-32773501</t>
  </si>
  <si>
    <t>https://podminky.urs.cz/item/CS_URS_2025_02/771111011</t>
  </si>
  <si>
    <t>(F_A)</t>
  </si>
  <si>
    <t>158</t>
  </si>
  <si>
    <t>771121011</t>
  </si>
  <si>
    <t>Příprava podkladu před provedením dlažby nátěr penetrační na podlahu</t>
  </si>
  <si>
    <t>688443579</t>
  </si>
  <si>
    <t>https://podminky.urs.cz/item/CS_URS_2025_02/771121011</t>
  </si>
  <si>
    <t>159</t>
  </si>
  <si>
    <t>771151012</t>
  </si>
  <si>
    <t>Příprava podkladu před provedením dlažby samonivelační stěrka min. pevnosti 20 MPa, tloušťky přes 3 do 5 mm</t>
  </si>
  <si>
    <t>596346710</t>
  </si>
  <si>
    <t>https://podminky.urs.cz/item/CS_URS_2025_02/771151012</t>
  </si>
  <si>
    <t>160</t>
  </si>
  <si>
    <t>771471810</t>
  </si>
  <si>
    <t>Demontáž soklíků z dlaždic keramických kladených do malty rovných</t>
  </si>
  <si>
    <t>1045617037</t>
  </si>
  <si>
    <t>https://podminky.urs.cz/item/CS_URS_2025_02/771471810</t>
  </si>
  <si>
    <t>"m.č. 101" (12,015-(0,6+0,8*3+2,41))</t>
  </si>
  <si>
    <t>"m.č. 102" (24,15-(0,8+0,9+4,22))</t>
  </si>
  <si>
    <t>"m.č. 103" (19,5-(4,22))</t>
  </si>
  <si>
    <t>"m.č. 104" (4,79-(0,8+0,9))</t>
  </si>
  <si>
    <t>"m.č. 105" (5,151-(0,6))</t>
  </si>
  <si>
    <t>"m.č. 106" (15,23-(0,8*2+1,4))</t>
  </si>
  <si>
    <t>"m.č. 107" (27,09-(0,8+2,41))</t>
  </si>
  <si>
    <t>"m.č. 108" (16,1-(1,08))</t>
  </si>
  <si>
    <t>"m.č. 109" (15,18-(0,8*2+1,08))</t>
  </si>
  <si>
    <t>"m.č. 110" (6,2-(0,9*2+0,915+1,11))</t>
  </si>
  <si>
    <t>"m.č. 111" (5,02-(0,94+1,6))</t>
  </si>
  <si>
    <t>"m.č. 112" (11,3-(0,915+1,4))</t>
  </si>
  <si>
    <t>"m.č. 113" (3,981-(0,915*2))</t>
  </si>
  <si>
    <t>161</t>
  </si>
  <si>
    <t>771474113</t>
  </si>
  <si>
    <t>Montáž soklů z dlaždic keramických lepených cementovým flexibilním lepidlem rovných, výšky přes 90 do 120 mm</t>
  </si>
  <si>
    <t>2020641554</t>
  </si>
  <si>
    <t>https://podminky.urs.cz/item/CS_URS_2025_02/771474113</t>
  </si>
  <si>
    <t>162</t>
  </si>
  <si>
    <t>59761187</t>
  </si>
  <si>
    <t>sokl keramický mrazuvzdorný povrch hladký/lapovaný tl do 10mm výšky přes 90 do 120mm</t>
  </si>
  <si>
    <t>175088575</t>
  </si>
  <si>
    <t>139,272*1,1 'Přepočtené koeficientem množství</t>
  </si>
  <si>
    <t>163</t>
  </si>
  <si>
    <t>771571810</t>
  </si>
  <si>
    <t>Demontáž podlah z dlaždic keramických kladených do malty</t>
  </si>
  <si>
    <t>1110146218</t>
  </si>
  <si>
    <t>https://podminky.urs.cz/item/CS_URS_2025_02/771571810</t>
  </si>
  <si>
    <t>164</t>
  </si>
  <si>
    <t>771574413</t>
  </si>
  <si>
    <t>Montáž podlah z dlaždic keramických lepených cementovým flexibilním lepidlem hladkých, tloušťky do 10 mm přes 2 do 4 ks/m2</t>
  </si>
  <si>
    <t>1304129243</t>
  </si>
  <si>
    <t>https://podminky.urs.cz/item/CS_URS_2025_02/771574413</t>
  </si>
  <si>
    <t>165</t>
  </si>
  <si>
    <t>59761110</t>
  </si>
  <si>
    <t>dlažba keramická slinutá mrazuvzdorná R10/B povrch hladký/matný tl do 10mm přes 2 do 4ks/m2</t>
  </si>
  <si>
    <t>2130983115</t>
  </si>
  <si>
    <t>"m.č. 101" (12,52)</t>
  </si>
  <si>
    <t>"m.č. 102" (30,37)</t>
  </si>
  <si>
    <t>"m.č. 105" (1,5)</t>
  </si>
  <si>
    <t>"m.č. 106" (13,79)</t>
  </si>
  <si>
    <t>"m.č. 107" (17,87)</t>
  </si>
  <si>
    <t>"m.č. 108" (11,23)</t>
  </si>
  <si>
    <t>"m.č. 109" (9,64)</t>
  </si>
  <si>
    <t>"m.č. 111" (1,57)</t>
  </si>
  <si>
    <t>"m.č. 112" (3,23)</t>
  </si>
  <si>
    <t>"m.č. 113" (0,75)</t>
  </si>
  <si>
    <t>"odpočet jiných povrchů"</t>
  </si>
  <si>
    <t>"čistící zóny" -(2,21+6,82)</t>
  </si>
  <si>
    <t>123,03*1,15 'Přepočtené koeficientem množství</t>
  </si>
  <si>
    <t>166</t>
  </si>
  <si>
    <t>771577211</t>
  </si>
  <si>
    <t>Montáž podlah z dlaždic keramických lepených cementovým flexibilním lepidlem Příplatek k cenám za plochu do 5 m2 jednotlivě</t>
  </si>
  <si>
    <t>373570843</t>
  </si>
  <si>
    <t>https://podminky.urs.cz/item/CS_URS_2025_02/771577211</t>
  </si>
  <si>
    <t>167</t>
  </si>
  <si>
    <t>771591112</t>
  </si>
  <si>
    <t>Izolace podlahy pod dlažbu nátěrem nebo stěrkou ve dvou vrstvách</t>
  </si>
  <si>
    <t>-1790416950</t>
  </si>
  <si>
    <t>https://podminky.urs.cz/item/CS_URS_2025_02/771591112</t>
  </si>
  <si>
    <t>168</t>
  </si>
  <si>
    <t>771591115</t>
  </si>
  <si>
    <t>Podlahy - dokončovací práce spárování silikonem</t>
  </si>
  <si>
    <t>-231786779</t>
  </si>
  <si>
    <t>https://podminky.urs.cz/item/CS_URS_2025_02/771591115</t>
  </si>
  <si>
    <t>Poznámka k položce:_x000D_
přespárování mezi podlahou a soklíkem</t>
  </si>
  <si>
    <t>169</t>
  </si>
  <si>
    <t>771591241</t>
  </si>
  <si>
    <t>Izolace podlahy pod dlažbu těsnícími izolačními pásy vnitřní kout</t>
  </si>
  <si>
    <t>2036377533</t>
  </si>
  <si>
    <t>https://podminky.urs.cz/item/CS_URS_2025_02/771591241</t>
  </si>
  <si>
    <t>"m.č. 105" (5)</t>
  </si>
  <si>
    <t>"m.č. 111" (4)</t>
  </si>
  <si>
    <t>"m.č. 112" (4)</t>
  </si>
  <si>
    <t>"m.č. 113" (4)</t>
  </si>
  <si>
    <t>170</t>
  </si>
  <si>
    <t>771591242</t>
  </si>
  <si>
    <t>Izolace podlahy pod dlažbu těsnícími izolačními pásy vnější roh</t>
  </si>
  <si>
    <t>-1467269</t>
  </si>
  <si>
    <t>https://podminky.urs.cz/item/CS_URS_2025_02/771591242</t>
  </si>
  <si>
    <t>"m.č. 105" (1)</t>
  </si>
  <si>
    <t>"m.č. 112" (2)</t>
  </si>
  <si>
    <t>171</t>
  </si>
  <si>
    <t>771591264</t>
  </si>
  <si>
    <t>Izolace podlahy pod dlažbu těsnícími izolačními pásy mezi podlahou a stěnu</t>
  </si>
  <si>
    <t>-1796281275</t>
  </si>
  <si>
    <t>https://podminky.urs.cz/item/CS_URS_2025_02/771591264</t>
  </si>
  <si>
    <t>"m.č. 105" (5,42-(0,6))</t>
  </si>
  <si>
    <t>"m.č. 111" (5,02-(0,7))</t>
  </si>
  <si>
    <t>"m.č. 112" (9,838-(0,7+0,8))</t>
  </si>
  <si>
    <t>"m.č. 113" (3,473-(0,6))</t>
  </si>
  <si>
    <t>172</t>
  </si>
  <si>
    <t>771592011</t>
  </si>
  <si>
    <t>Čištění vnitřních ploch po položení dlažby podlah nebo schodišť chemickými prostředky</t>
  </si>
  <si>
    <t>12855398</t>
  </si>
  <si>
    <t>https://podminky.urs.cz/item/CS_URS_2025_02/771592011</t>
  </si>
  <si>
    <t>173</t>
  </si>
  <si>
    <t>998771121</t>
  </si>
  <si>
    <t>Přesun hmot pro podlahy z dlaždic stanovený z hmotnosti přesunovaného materiálu vodorovná dopravní vzdálenost do 50 m ruční (bez užití mechanizace) v objektech výšky do 6 m</t>
  </si>
  <si>
    <t>1606503494</t>
  </si>
  <si>
    <t>https://podminky.urs.cz/item/CS_URS_2025_02/998771121</t>
  </si>
  <si>
    <t>781</t>
  </si>
  <si>
    <t>Dokončovací práce - obklady</t>
  </si>
  <si>
    <t>174</t>
  </si>
  <si>
    <t>781111011</t>
  </si>
  <si>
    <t>Příprava podkladu před provedením obkladu oprášení (ometení) stěny</t>
  </si>
  <si>
    <t>-1647006420</t>
  </si>
  <si>
    <t>https://podminky.urs.cz/item/CS_URS_2025_02/781111011</t>
  </si>
  <si>
    <t>(f781_1)</t>
  </si>
  <si>
    <t>175</t>
  </si>
  <si>
    <t>781121011</t>
  </si>
  <si>
    <t>Příprava podkladu před provedením obkladu nátěr penetrační na stěnu</t>
  </si>
  <si>
    <t>1333020769</t>
  </si>
  <si>
    <t>https://podminky.urs.cz/item/CS_URS_2025_02/781121011</t>
  </si>
  <si>
    <t>176</t>
  </si>
  <si>
    <t>781131112</t>
  </si>
  <si>
    <t>Izolace stěny pod obklad izolace nátěrem nebo stěrkou ve dvou vrstvách</t>
  </si>
  <si>
    <t>-900919622</t>
  </si>
  <si>
    <t>https://podminky.urs.cz/item/CS_URS_2025_02/781131112</t>
  </si>
  <si>
    <t>"m.č. 105" (5,429-(0,6))*0,15</t>
  </si>
  <si>
    <t>"m.č. 111" (5,02-(0,7))*0,15</t>
  </si>
  <si>
    <t>"m.č. 112" (9,838-(0,7+0,8))*0,15</t>
  </si>
  <si>
    <t>"m.č. 113" (3,473-(0,6))*0,15</t>
  </si>
  <si>
    <t>177</t>
  </si>
  <si>
    <t>781131232</t>
  </si>
  <si>
    <t>Izolace stěny pod obklad izolace těsnícími izolačními pásy pro styčné nebo dilatační spáry</t>
  </si>
  <si>
    <t>-835821184</t>
  </si>
  <si>
    <t>https://podminky.urs.cz/item/CS_URS_2025_02/781131232</t>
  </si>
  <si>
    <t>"m.č. 105" (0,15*6)</t>
  </si>
  <si>
    <t>"m.č. 111" (0,15*4)</t>
  </si>
  <si>
    <t>"m.č. 112" (0,15*5)</t>
  </si>
  <si>
    <t>"m.č. 113" (0,15*4)</t>
  </si>
  <si>
    <t>178</t>
  </si>
  <si>
    <t>781471810</t>
  </si>
  <si>
    <t>Demontáž obkladů z dlaždic keramických kladených do malty</t>
  </si>
  <si>
    <t>1822634144</t>
  </si>
  <si>
    <t>https://podminky.urs.cz/item/CS_URS_2025_02/781471810</t>
  </si>
  <si>
    <t>"m.č. 105" (5,129-(0,6))*2</t>
  </si>
  <si>
    <t>"m.č. 106" (1,965+0,6)*0,6</t>
  </si>
  <si>
    <t>"m.č. 111" (5,477)*2</t>
  </si>
  <si>
    <t>179</t>
  </si>
  <si>
    <t>781472224</t>
  </si>
  <si>
    <t>Montáž keramických obkladů stěn lepených cementovým flexibilním lepidlem hladkých přes 85 do 100 ks/m2</t>
  </si>
  <si>
    <t>-1257189258</t>
  </si>
  <si>
    <t>https://podminky.urs.cz/item/CS_URS_2025_02/781472224</t>
  </si>
  <si>
    <t>180</t>
  </si>
  <si>
    <t>59761157</t>
  </si>
  <si>
    <t>dlažba keramická slinutá mrazuvzdorná povrch hladký/matný tl do 10mm přes 85 do 100ks/m2</t>
  </si>
  <si>
    <t>-1454224785</t>
  </si>
  <si>
    <t>"m.č. 105" (5,429-(0,6))*2,1</t>
  </si>
  <si>
    <t>"m.č. 106" (1,934)*0,6</t>
  </si>
  <si>
    <t>"m.č. 111" (5,02-(0,7))*2,1</t>
  </si>
  <si>
    <t>"m.č. 112" (9,838-(0,7+0,8))*2,1</t>
  </si>
  <si>
    <t>"m.č. 113" (3,473-(0,6))*2,1</t>
  </si>
  <si>
    <t>43,916*1,1 'Přepočtené koeficientem množství</t>
  </si>
  <si>
    <t>181</t>
  </si>
  <si>
    <t>781472291</t>
  </si>
  <si>
    <t>Montáž keramických obkladů stěn lepených cementovým flexibilním lepidlem Příplatek k cenám za plochu do 10 m2 jednotlivě</t>
  </si>
  <si>
    <t>29458795</t>
  </si>
  <si>
    <t>https://podminky.urs.cz/item/CS_URS_2025_02/781472291</t>
  </si>
  <si>
    <t>182</t>
  </si>
  <si>
    <t>781495115</t>
  </si>
  <si>
    <t>Obklad - dokončující práce ostatní práce spárování silikonem</t>
  </si>
  <si>
    <t>-1138466010</t>
  </si>
  <si>
    <t>https://podminky.urs.cz/item/CS_URS_2025_02/781495115</t>
  </si>
  <si>
    <t>Poznámka k položce:_x000D_
přespárování mezi podlahou a stěnou a ve vnitřních rozích</t>
  </si>
  <si>
    <t>"spárování mezi podlahou a stěnou"</t>
  </si>
  <si>
    <t>"m.č. 105" (5,429-(0,6))</t>
  </si>
  <si>
    <t>"vnitřní rohy"</t>
  </si>
  <si>
    <t>"m.č. 105" (2,1*6)</t>
  </si>
  <si>
    <t>"m.č. 111" (2,1*4)</t>
  </si>
  <si>
    <t>"m.č. 112" (2,1*5)</t>
  </si>
  <si>
    <t>"m.č. 113" (2,1*4)</t>
  </si>
  <si>
    <t>183</t>
  </si>
  <si>
    <t>781495141</t>
  </si>
  <si>
    <t>Obklad - dokončující práce průnik obkladem kruhový, bez izolace do DN 30</t>
  </si>
  <si>
    <t>808899481</t>
  </si>
  <si>
    <t>https://podminky.urs.cz/item/CS_URS_2025_02/781495141</t>
  </si>
  <si>
    <t>184</t>
  </si>
  <si>
    <t>781495142</t>
  </si>
  <si>
    <t>Obklad - dokončující práce průnik obkladem kruhový, bez izolace přes DN 30 do DN 90</t>
  </si>
  <si>
    <t>714215831</t>
  </si>
  <si>
    <t>https://podminky.urs.cz/item/CS_URS_2025_02/781495142</t>
  </si>
  <si>
    <t>185</t>
  </si>
  <si>
    <t>781495143</t>
  </si>
  <si>
    <t>Obklad - dokončující práce průnik obkladem kruhový, bez izolace přes DN 90</t>
  </si>
  <si>
    <t>800401300</t>
  </si>
  <si>
    <t>https://podminky.urs.cz/item/CS_URS_2025_02/781495143</t>
  </si>
  <si>
    <t>186</t>
  </si>
  <si>
    <t>781495153</t>
  </si>
  <si>
    <t>Obklad - dokončující práce průnik obkladem hranatý, bez izolace, o delší straně přes 90 mm</t>
  </si>
  <si>
    <t>2030832908</t>
  </si>
  <si>
    <t>https://podminky.urs.cz/item/CS_URS_2025_02/781495153</t>
  </si>
  <si>
    <t>187</t>
  </si>
  <si>
    <t>781495211</t>
  </si>
  <si>
    <t>Čištění vnitřních ploch po provedení obkladu stěn chemickými prostředky</t>
  </si>
  <si>
    <t>-405122407</t>
  </si>
  <si>
    <t>https://podminky.urs.cz/item/CS_URS_2025_02/781495211</t>
  </si>
  <si>
    <t>188</t>
  </si>
  <si>
    <t>998781121</t>
  </si>
  <si>
    <t>Přesun hmot pro obklady keramické stanovený z hmotnosti přesunovaného materiálu vodorovná dopravní vzdálenost do 50 m ruční (bez užití mechanizace) v objektech výšky do 6 m</t>
  </si>
  <si>
    <t>-1611057898</t>
  </si>
  <si>
    <t>https://podminky.urs.cz/item/CS_URS_2025_02/998781121</t>
  </si>
  <si>
    <t>782</t>
  </si>
  <si>
    <t>Dokončovací práce - obklady z kamene</t>
  </si>
  <si>
    <t>189</t>
  </si>
  <si>
    <t>782111113</t>
  </si>
  <si>
    <t>Montáž obkladů stěn z měkkých kamenů kladených do malty z nejvýše dvou rozdílných druhů pravoúhlých desek ve skladbě se pravidelně opakujících tl. přes 30 do 50 mm</t>
  </si>
  <si>
    <t>-1262686898</t>
  </si>
  <si>
    <t>https://podminky.urs.cz/item/CS_URS_2025_02/782111113</t>
  </si>
  <si>
    <t>(f782_1)</t>
  </si>
  <si>
    <t>190</t>
  </si>
  <si>
    <t>782113811</t>
  </si>
  <si>
    <t>Demontáž obkladů stěn z kamene k dalšímu použití z měkkých kamenů kladených do malty</t>
  </si>
  <si>
    <t>-1746485143</t>
  </si>
  <si>
    <t>https://podminky.urs.cz/item/CS_URS_2025_02/782113811</t>
  </si>
  <si>
    <t>"demontáž kamenného soklu pro sanaci zdiva"</t>
  </si>
  <si>
    <t>((14,43+11+13,75)-(0,9+0,96))*0,8</t>
  </si>
  <si>
    <t>191</t>
  </si>
  <si>
    <t>782991441</t>
  </si>
  <si>
    <t>Očištění vybouraných kamenných obkladů k dalšímu použití od malty</t>
  </si>
  <si>
    <t>698139512</t>
  </si>
  <si>
    <t>https://podminky.urs.cz/item/CS_URS_2025_02/782991441</t>
  </si>
  <si>
    <t>192</t>
  </si>
  <si>
    <t>998782121</t>
  </si>
  <si>
    <t>Přesun hmot pro obklady kamenné stanovený z hmotnosti přesunovaného materiálu vodorovná dopravní vzdálenost do 50 m ruční (bez užití mechanizace) v objektech výšky do 6 m</t>
  </si>
  <si>
    <t>421396716</t>
  </si>
  <si>
    <t>https://podminky.urs.cz/item/CS_URS_2025_02/998782121</t>
  </si>
  <si>
    <t>783</t>
  </si>
  <si>
    <t>Dokončovací práce - nátěry</t>
  </si>
  <si>
    <t>193</t>
  </si>
  <si>
    <t>783301303</t>
  </si>
  <si>
    <t>Příprava podkladu zámečnických konstrukcí před provedením nátěru odrezivění odrezovačem bezoplachovým</t>
  </si>
  <si>
    <t>-1042274204</t>
  </si>
  <si>
    <t>https://podminky.urs.cz/item/CS_URS_2025_02/783301303</t>
  </si>
  <si>
    <t>(f783_1)</t>
  </si>
  <si>
    <t>194</t>
  </si>
  <si>
    <t>783301311</t>
  </si>
  <si>
    <t>Příprava podkladu zámečnických konstrukcí před provedením nátěru odmaštění odmašťovačem vodou ředitelným</t>
  </si>
  <si>
    <t>572153731</t>
  </si>
  <si>
    <t>https://podminky.urs.cz/item/CS_URS_2025_02/783301311</t>
  </si>
  <si>
    <t>195</t>
  </si>
  <si>
    <t>783301401</t>
  </si>
  <si>
    <t>Příprava podkladu zámečnických konstrukcí před provedením nátěru ometení</t>
  </si>
  <si>
    <t>-1911251829</t>
  </si>
  <si>
    <t>https://podminky.urs.cz/item/CS_URS_2025_02/783301401</t>
  </si>
  <si>
    <t>196</t>
  </si>
  <si>
    <t>783314203</t>
  </si>
  <si>
    <t>Základní antikorozní nátěr zámečnických konstrukcí jednonásobný syntetický samozákladující</t>
  </si>
  <si>
    <t>1845168143</t>
  </si>
  <si>
    <t>https://podminky.urs.cz/item/CS_URS_2025_02/783314203</t>
  </si>
  <si>
    <t>"překlad UPE160 (0,5787 m2/m)"</t>
  </si>
  <si>
    <t>(2,9*2)*0,5787</t>
  </si>
  <si>
    <t>"překlad UPE330 (1,0425 m2/m)"</t>
  </si>
  <si>
    <t>(5,1*2)*1,0425</t>
  </si>
  <si>
    <t>"roznášecí desky (2m2/m2)"</t>
  </si>
  <si>
    <t>(0,3*0,3*2+0,5*0,32*2)*2</t>
  </si>
  <si>
    <t>197</t>
  </si>
  <si>
    <t>783317101</t>
  </si>
  <si>
    <t>Krycí nátěr (email) zámečnických konstrukcí jednonásobný syntetický standardní</t>
  </si>
  <si>
    <t>495461574</t>
  </si>
  <si>
    <t>https://podminky.urs.cz/item/CS_URS_2025_02/783317101</t>
  </si>
  <si>
    <t>198</t>
  </si>
  <si>
    <t>783801401</t>
  </si>
  <si>
    <t>Příprava podkladu omítek před provedením nátěru ometení</t>
  </si>
  <si>
    <t>-1164587820</t>
  </si>
  <si>
    <t>https://podminky.urs.cz/item/CS_URS_2025_02/783801401</t>
  </si>
  <si>
    <t>199</t>
  </si>
  <si>
    <t>783801403</t>
  </si>
  <si>
    <t>Příprava podkladu omítek před provedením nátěru oprášení</t>
  </si>
  <si>
    <t>-617368479</t>
  </si>
  <si>
    <t>https://podminky.urs.cz/item/CS_URS_2025_02/783801403</t>
  </si>
  <si>
    <t>200</t>
  </si>
  <si>
    <t>783827127</t>
  </si>
  <si>
    <t>Krycí (ochranný) nátěr omítek jednonásobný hladkých omítek hladkých, zrnitých tenkovrstvých nebo štukových stupně členitosti 1 a 2 vápenný</t>
  </si>
  <si>
    <t>-1901852796</t>
  </si>
  <si>
    <t>https://podminky.urs.cz/item/CS_URS_2025_02/783827127</t>
  </si>
  <si>
    <t>201</t>
  </si>
  <si>
    <t>783901451</t>
  </si>
  <si>
    <t>Příprava podkladu betonových podlah před provedením nátěru zametením</t>
  </si>
  <si>
    <t>-460920955</t>
  </si>
  <si>
    <t>https://podminky.urs.cz/item/CS_URS_2025_02/783901451</t>
  </si>
  <si>
    <t>202</t>
  </si>
  <si>
    <t>783901453</t>
  </si>
  <si>
    <t>Příprava podkladu betonových podlah před provedením nátěru vysátím</t>
  </si>
  <si>
    <t>1208405811</t>
  </si>
  <si>
    <t>https://podminky.urs.cz/item/CS_URS_2025_02/783901453</t>
  </si>
  <si>
    <t>203</t>
  </si>
  <si>
    <t>783913151</t>
  </si>
  <si>
    <t>Penetrační nátěr betonových podlah hladkých (z pohledového nebo gletovaného betonu, stěrky apod.) syntetický</t>
  </si>
  <si>
    <t>-415772385</t>
  </si>
  <si>
    <t>https://podminky.urs.cz/item/CS_URS_2025_02/783913151</t>
  </si>
  <si>
    <t>"nátěr pod samonivelační stěrku"</t>
  </si>
  <si>
    <t>784</t>
  </si>
  <si>
    <t>Dokončovací práce - malby a tapety</t>
  </si>
  <si>
    <t>204</t>
  </si>
  <si>
    <t>784121001</t>
  </si>
  <si>
    <t>Oškrabání malby v místnostech výšky do 3,80 m</t>
  </si>
  <si>
    <t>919339015</t>
  </si>
  <si>
    <t>https://podminky.urs.cz/item/CS_URS_2025_02/784121001</t>
  </si>
  <si>
    <t>"stropní konstrukce"</t>
  </si>
  <si>
    <t>(136,02)*1,1</t>
  </si>
  <si>
    <t>"stěny"</t>
  </si>
  <si>
    <t>"standardní omítky" (f6_4)</t>
  </si>
  <si>
    <t>"sanační omítky" (f9_2)</t>
  </si>
  <si>
    <t>"odpočty jiných povrchů"</t>
  </si>
  <si>
    <t>"obklady" -(f781_1)</t>
  </si>
  <si>
    <t>205</t>
  </si>
  <si>
    <t>784121011</t>
  </si>
  <si>
    <t>Rozmývání podkladu po oškrabání malby v místnostech výšky do 3,80 m</t>
  </si>
  <si>
    <t>2140253327</t>
  </si>
  <si>
    <t>https://podminky.urs.cz/item/CS_URS_2025_02/784121011</t>
  </si>
  <si>
    <t>206</t>
  </si>
  <si>
    <t>784171001</t>
  </si>
  <si>
    <t>Olepování vnitřních ploch (materiál ve specifikaci) včetně pozdějšího odlepení páskou nebo fólií v místnostech výšky do 3,80 m</t>
  </si>
  <si>
    <t>-1070350842</t>
  </si>
  <si>
    <t>https://podminky.urs.cz/item/CS_URS_2025_02/784171001</t>
  </si>
  <si>
    <t>"vnitřní dveře"</t>
  </si>
  <si>
    <t>"T8" ((1,4+2,46)*2)*2</t>
  </si>
  <si>
    <t>207</t>
  </si>
  <si>
    <t>58124838</t>
  </si>
  <si>
    <t>páska maskovací krepová pro malířské potřeby š 50mm</t>
  </si>
  <si>
    <t>-506641289</t>
  </si>
  <si>
    <t>208</t>
  </si>
  <si>
    <t>784171101</t>
  </si>
  <si>
    <t>Zakrytí nemalovaných ploch (materiál ve specifikaci) včetně pozdějšího odkrytí podlah</t>
  </si>
  <si>
    <t>-1758270349</t>
  </si>
  <si>
    <t>https://podminky.urs.cz/item/CS_URS_2025_02/784171101</t>
  </si>
  <si>
    <t>209</t>
  </si>
  <si>
    <t>58124842</t>
  </si>
  <si>
    <t>fólie pro malířské potřeby zakrývací tl 7µ 4x5m</t>
  </si>
  <si>
    <t>-1103702600</t>
  </si>
  <si>
    <t>210</t>
  </si>
  <si>
    <t>784171111</t>
  </si>
  <si>
    <t>Zakrytí nemalovaných ploch (materiál ve specifikaci) včetně pozdějšího odkrytí svislých ploch např. stěn, oken, dveří v místnostech výšky do 3,80</t>
  </si>
  <si>
    <t>-951077719</t>
  </si>
  <si>
    <t>https://podminky.urs.cz/item/CS_URS_2025_02/784171111</t>
  </si>
  <si>
    <t>"T8" (1,4*2,46)*2</t>
  </si>
  <si>
    <t>211</t>
  </si>
  <si>
    <t>1145121537</t>
  </si>
  <si>
    <t>212</t>
  </si>
  <si>
    <t>784181121</t>
  </si>
  <si>
    <t>Penetrace podkladu jednonásobná hloubková akrylátová bezbarvá v místnostech výšky do 3,80 m</t>
  </si>
  <si>
    <t>-1688454832</t>
  </si>
  <si>
    <t>https://podminky.urs.cz/item/CS_URS_2025_02/784181121</t>
  </si>
  <si>
    <t>213</t>
  </si>
  <si>
    <t>784221101</t>
  </si>
  <si>
    <t>Malby z malířských směsí otěruvzdorných za sucha dvojnásobné, bílé za sucha otěruvzdorné dobře v místnostech výšky do 3,80 m</t>
  </si>
  <si>
    <t>1668444372</t>
  </si>
  <si>
    <t>https://podminky.urs.cz/item/CS_URS_2025_02/784221101</t>
  </si>
  <si>
    <t>(f_A)*1,1</t>
  </si>
  <si>
    <t>"1.NP - průměrná výška cca 2,8 m" (f6_2)*2,8</t>
  </si>
  <si>
    <t>"2.NP - lokální - okolo nových dveří" (4*3)</t>
  </si>
  <si>
    <t>0,5</t>
  </si>
  <si>
    <t>1.02 - Zdravotechnika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</si>
  <si>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</si>
  <si>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</si>
  <si>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</si>
  <si>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</si>
  <si>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</si>
  <si>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>400547659</t>
  </si>
  <si>
    <t>258962174</t>
  </si>
  <si>
    <t>887514526</t>
  </si>
  <si>
    <t>2113811709</t>
  </si>
  <si>
    <t>-379865895</t>
  </si>
  <si>
    <t>0,5*19 'Přepočtené koeficientem množství</t>
  </si>
  <si>
    <t>-1253781639</t>
  </si>
  <si>
    <t>-981375794</t>
  </si>
  <si>
    <t>0,5*1,85 'Přepočtené koeficientem množství</t>
  </si>
  <si>
    <t>1878541164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</si>
  <si>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</si>
  <si>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</si>
  <si>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631301964</t>
  </si>
  <si>
    <t>https://podminky.urs.cz/item/CS_URS_2025_02/175111101</t>
  </si>
  <si>
    <t>"zpětný zásyp napojení na stávající rozvody"</t>
  </si>
  <si>
    <t>58337310</t>
  </si>
  <si>
    <t>štěrkopísek frakce 0/4</t>
  </si>
  <si>
    <t>-1490979284</t>
  </si>
  <si>
    <t>0,5*2 'Přepočtené koeficientem množství</t>
  </si>
  <si>
    <t>612135101</t>
  </si>
  <si>
    <t>Hrubá výplň rýh maltou jakékoli šířky rýhy ve stěnách</t>
  </si>
  <si>
    <t>1768210521</t>
  </si>
  <si>
    <t>https://podminky.urs.cz/item/CS_URS_2025_02/612135101</t>
  </si>
  <si>
    <t>"rýhy š. 150 mm"</t>
  </si>
  <si>
    <t>(22,69)*0,15</t>
  </si>
  <si>
    <t>974031164</t>
  </si>
  <si>
    <t>Vysekání rýh ve zdivu cihelném na maltu vápennou nebo vápenocementovou do hl. 150 mm a šířky do 150 mm</t>
  </si>
  <si>
    <t>-1459855660</t>
  </si>
  <si>
    <t>https://podminky.urs.cz/item/CS_URS_2025_02/974031164</t>
  </si>
  <si>
    <t>"vodovod"</t>
  </si>
  <si>
    <t>(3,3+1,1+1,5+1,24+1,5+1,5)</t>
  </si>
  <si>
    <t>"kanalizace"</t>
  </si>
  <si>
    <t>(2,8+2+1+0,8*2+1+1,15+1+1*2)</t>
  </si>
  <si>
    <t>977151118</t>
  </si>
  <si>
    <t>Jádrové vrty diamantovými korunkami do stavebních materiálů (železobetonu, betonu, cihel, obkladů, dlažeb, kamene) průměru přes 90 do 100 mm</t>
  </si>
  <si>
    <t>362780914</t>
  </si>
  <si>
    <t>https://podminky.urs.cz/item/CS_URS_2025_02/977151118</t>
  </si>
  <si>
    <t>-89626287</t>
  </si>
  <si>
    <t>-614704413</t>
  </si>
  <si>
    <t>-2114483081</t>
  </si>
  <si>
    <t>0,978*19 'Přepočtené koeficientem množství</t>
  </si>
  <si>
    <t>-2146606452</t>
  </si>
  <si>
    <t>-1822828149</t>
  </si>
  <si>
    <t>721</t>
  </si>
  <si>
    <t>Zdravotechnika - vnitřní kanalizace</t>
  </si>
  <si>
    <t>721170974</t>
  </si>
  <si>
    <t>Opravy odpadního potrubí plastového krácení trub DN 110</t>
  </si>
  <si>
    <t>1110536543</t>
  </si>
  <si>
    <t>https://podminky.urs.cz/item/CS_URS_2025_02/721170974</t>
  </si>
  <si>
    <t>4 "napojení na stávající potrubí</t>
  </si>
  <si>
    <t>721171905</t>
  </si>
  <si>
    <t>Opravy odpadního potrubí plastového vsazení odbočky do potrubí DN 110</t>
  </si>
  <si>
    <t>1261379155</t>
  </si>
  <si>
    <t>https://podminky.urs.cz/item/CS_URS_2025_02/721171905</t>
  </si>
  <si>
    <t>721171915</t>
  </si>
  <si>
    <t>Opravy odpadního potrubí plastového propojení dosavadního potrubí DN 110</t>
  </si>
  <si>
    <t>-20920551</t>
  </si>
  <si>
    <t>https://podminky.urs.cz/item/CS_URS_2025_02/721171915</t>
  </si>
  <si>
    <t>721174025</t>
  </si>
  <si>
    <t>Potrubí z trub polypropylenových odpadní (svislé) DN 110</t>
  </si>
  <si>
    <t>1681029479</t>
  </si>
  <si>
    <t>https://podminky.urs.cz/item/CS_URS_2025_02/721174025</t>
  </si>
  <si>
    <t>5 "odpadní kanalizace</t>
  </si>
  <si>
    <t>28615603</t>
  </si>
  <si>
    <t>čistící tvarovka odpadní pro vysoké teploty HTRE DN 110</t>
  </si>
  <si>
    <t>-1379932220</t>
  </si>
  <si>
    <t>1 "čistící tvarovka</t>
  </si>
  <si>
    <t>721174042</t>
  </si>
  <si>
    <t>Potrubí z trub polypropylenových připojovací DN 40</t>
  </si>
  <si>
    <t>900903606</t>
  </si>
  <si>
    <t>https://podminky.urs.cz/item/CS_URS_2025_02/721174042</t>
  </si>
  <si>
    <t>5 "připojovací kanalizace</t>
  </si>
  <si>
    <t>721174043</t>
  </si>
  <si>
    <t>Potrubí z trub polypropylenových připojovací DN 50</t>
  </si>
  <si>
    <t>756130922</t>
  </si>
  <si>
    <t>https://podminky.urs.cz/item/CS_URS_2025_02/721174043</t>
  </si>
  <si>
    <t>11 "připojovací kanalizace</t>
  </si>
  <si>
    <t>721174045</t>
  </si>
  <si>
    <t>Potrubí z trub polypropylenových připojovací DN 110</t>
  </si>
  <si>
    <t>757704700</t>
  </si>
  <si>
    <t>https://podminky.urs.cz/item/CS_URS_2025_02/721174045</t>
  </si>
  <si>
    <t>3 "připojovací kanalizace</t>
  </si>
  <si>
    <t>721194104</t>
  </si>
  <si>
    <t>Vyměření přípojek na potrubí vyvedení a upevnění odpadních výpustek DN 40</t>
  </si>
  <si>
    <t>1305392412</t>
  </si>
  <si>
    <t>https://podminky.urs.cz/item/CS_URS_2025_02/721194104</t>
  </si>
  <si>
    <t>1+1+1+3+1 "výpustky DN 40</t>
  </si>
  <si>
    <t>721194105</t>
  </si>
  <si>
    <t>Vyměření přípojek na potrubí vyvedení a upevnění odpadních výpustek DN 50</t>
  </si>
  <si>
    <t>-759404499</t>
  </si>
  <si>
    <t>https://podminky.urs.cz/item/CS_URS_2025_02/721194105</t>
  </si>
  <si>
    <t>1+1 "výpustky DN 50</t>
  </si>
  <si>
    <t>721194109</t>
  </si>
  <si>
    <t>Vyměření přípojek na potrubí vyvedení a upevnění odpadních výpustek DN 110</t>
  </si>
  <si>
    <t>299967278</t>
  </si>
  <si>
    <t>https://podminky.urs.cz/item/CS_URS_2025_02/721194109</t>
  </si>
  <si>
    <t>2 "zařizovací předměty DN100</t>
  </si>
  <si>
    <t>721229111</t>
  </si>
  <si>
    <t>Zápachové uzávěrky montáž zápachových uzávěrek ostatních typů do DN 50</t>
  </si>
  <si>
    <t>-97724804</t>
  </si>
  <si>
    <t>https://podminky.urs.cz/item/CS_URS_2025_02/721229111</t>
  </si>
  <si>
    <t>55161830</t>
  </si>
  <si>
    <t>uzávěrka zápachová pro pračku a myčku podomítková DN 40/50 nerez</t>
  </si>
  <si>
    <t>1328432614</t>
  </si>
  <si>
    <t>Poznámka k položce:_x000D_
s přívodem vody</t>
  </si>
  <si>
    <t>1 "myčka</t>
  </si>
  <si>
    <t>55161841</t>
  </si>
  <si>
    <t>vtok se zápachovou uzávěrkou a kuličkou DN 32</t>
  </si>
  <si>
    <t>-204851300</t>
  </si>
  <si>
    <t>3 "odvod kondenzátu</t>
  </si>
  <si>
    <t>721274123</t>
  </si>
  <si>
    <t>Ventily přivzdušňovací odpadních potrubí vnitřní DN 100</t>
  </si>
  <si>
    <t>-1893361810</t>
  </si>
  <si>
    <t>https://podminky.urs.cz/item/CS_URS_2025_02/721274123</t>
  </si>
  <si>
    <t>1 "přivzdušňovací ventil</t>
  </si>
  <si>
    <t>721290111</t>
  </si>
  <si>
    <t>Zkouška těsnosti kanalizace v objektech vodou do DN 125</t>
  </si>
  <si>
    <t>57424247</t>
  </si>
  <si>
    <t>https://podminky.urs.cz/item/CS_URS_2025_02/721290111</t>
  </si>
  <si>
    <t>5+11+3 "připojovací potrubí</t>
  </si>
  <si>
    <t>5 "odpadní potrubí</t>
  </si>
  <si>
    <t>721910922</t>
  </si>
  <si>
    <t>Pročištění ležatých svodů do DN 300</t>
  </si>
  <si>
    <t>303890366</t>
  </si>
  <si>
    <t>https://podminky.urs.cz/item/CS_URS_2025_02/721910922</t>
  </si>
  <si>
    <t>25 "pročištění na stávajícího potrubí</t>
  </si>
  <si>
    <t>998721121</t>
  </si>
  <si>
    <t>Přesun hmot pro vnitřní kanalizaci stanovený z hmotnosti přesunovaného materiálu vodorovná dopravní vzdálenost do 50 m ruční (bez užití mechanizace) v objektech výšky do 6 m</t>
  </si>
  <si>
    <t>928878434</t>
  </si>
  <si>
    <t>https://podminky.urs.cz/item/CS_URS_2025_02/998721121</t>
  </si>
  <si>
    <t>722</t>
  </si>
  <si>
    <t>Zdravotechnika - vnitřní vodovod</t>
  </si>
  <si>
    <t>722171934</t>
  </si>
  <si>
    <t>Výměna trubky, tvarovky, vsazení odbočky na rozvodech vody z plastů D přes 25 do 32 mm</t>
  </si>
  <si>
    <t>-1118071632</t>
  </si>
  <si>
    <t>https://podminky.urs.cz/item/CS_URS_2025_02/722171934</t>
  </si>
  <si>
    <t>1 "napojení na přívod vody</t>
  </si>
  <si>
    <t>722175002</t>
  </si>
  <si>
    <t>Potrubí z trubek polypropylenových spojovaných svařováním z vícevrstvého PP-RCT s hliníkovou fólií S3,2 (PN 16) D 20/2,8</t>
  </si>
  <si>
    <t>1196184579</t>
  </si>
  <si>
    <t>https://podminky.urs.cz/item/CS_URS_2025_02/722175002</t>
  </si>
  <si>
    <t>28 "připojovací vodovod ve stěnách, předstěnách</t>
  </si>
  <si>
    <t>722175003</t>
  </si>
  <si>
    <t>Potrubí z trubek polypropylenových spojovaných svařováním z vícevrstvého PP-RCT s hliníkovou fólií S3,2 (PN 16) D 25/3,5</t>
  </si>
  <si>
    <t>-71723703</t>
  </si>
  <si>
    <t>https://podminky.urs.cz/item/CS_URS_2025_02/722175003</t>
  </si>
  <si>
    <t>5 "připojovací vodovod ve stěnách, předstěnách</t>
  </si>
  <si>
    <t>722175004</t>
  </si>
  <si>
    <t>Potrubí z trubek polypropylenových spojovaných svařováním z vícevrstvého PP-RCT s hliníkovou fólií S3,2 (PN 16) D 32/4,4</t>
  </si>
  <si>
    <t>1190153599</t>
  </si>
  <si>
    <t>https://podminky.urs.cz/item/CS_URS_2025_02/722175004</t>
  </si>
  <si>
    <t>16 "připojovací vodovod ve stěnách, předstěnách</t>
  </si>
  <si>
    <t>722181221</t>
  </si>
  <si>
    <t>Ochrana potrubí termoizolačními trubicemi z pěnového polyetylenu PE přilepenými v příčných a podélných spojích, tloušťky izolace přes 6 do 9 mm, vnitřního průměru izolace DN do 22 mm</t>
  </si>
  <si>
    <t>1849528180</t>
  </si>
  <si>
    <t>https://podminky.urs.cz/item/CS_URS_2025_02/722181221</t>
  </si>
  <si>
    <t>28/2 "připojovací vodovod ve stěnách, předstěnách studená voda</t>
  </si>
  <si>
    <t>722181222</t>
  </si>
  <si>
    <t>Ochrana potrubí termoizolačními trubicemi z pěnového polyetylenu PE přilepenými v příčných a podélných spojích, tloušťky izolace přes 6 do 9 mm, vnitřního průměru izolace DN přes 22 do 45 mm</t>
  </si>
  <si>
    <t>-58173145</t>
  </si>
  <si>
    <t>https://podminky.urs.cz/item/CS_URS_2025_02/722181222</t>
  </si>
  <si>
    <t>5/2+16 "připojovací vodovod ve stěnách, předstěnách studená voda</t>
  </si>
  <si>
    <t>722181251</t>
  </si>
  <si>
    <t>Ochrana potrubí termoizolačními trubicemi z pěnového polyetylenu PE přilepenými v příčných a podélných spojích, tloušťky izolace přes 20 do 25 mm, vnitřního průměru izolace DN do 22 mm</t>
  </si>
  <si>
    <t>554769916</t>
  </si>
  <si>
    <t>https://podminky.urs.cz/item/CS_URS_2025_02/722181251</t>
  </si>
  <si>
    <t>28/2 "připojovací vodovod ve stěnách, předstěnách teplá voda</t>
  </si>
  <si>
    <t>722181252</t>
  </si>
  <si>
    <t>Ochrana potrubí termoizolačními trubicemi z pěnového polyetylenu PE přilepenými v příčných a podélných spojích, tloušťky izolace přes 20 do 25 mm, vnitřního průměru izolace DN přes 22 do 45 mm</t>
  </si>
  <si>
    <t>-1109322764</t>
  </si>
  <si>
    <t>https://podminky.urs.cz/item/CS_URS_2025_02/722181252</t>
  </si>
  <si>
    <t>5/2 "připojovací vodovod ve stěnách, předstěnách teplá voda</t>
  </si>
  <si>
    <t>722220152</t>
  </si>
  <si>
    <t>Armatury s jedním závitem nástěnky plastové (PPR) PN 20 (SDR 6) DN 20 x G 1/2"</t>
  </si>
  <si>
    <t>1839419587</t>
  </si>
  <si>
    <t>https://podminky.urs.cz/item/CS_URS_2025_02/722220152</t>
  </si>
  <si>
    <t>2+1+1 "nástěnky ventily</t>
  </si>
  <si>
    <t>722220161</t>
  </si>
  <si>
    <t>Armatury s jedním závitem nástěnky plastové (PPR) PN 20 (SDR 6) DN 20 x G 1/2" (nástěnný komplet)</t>
  </si>
  <si>
    <t>soubor</t>
  </si>
  <si>
    <t>-1723659067</t>
  </si>
  <si>
    <t>https://podminky.urs.cz/item/CS_URS_2025_02/722220161</t>
  </si>
  <si>
    <t>1+1+1+1+1 "nástěnky baterie</t>
  </si>
  <si>
    <t>722224115</t>
  </si>
  <si>
    <t>Armatury s jedním závitem kohouty plnicí a vypouštěcí PN 10 G 1/2"</t>
  </si>
  <si>
    <t>1378563764</t>
  </si>
  <si>
    <t>https://podminky.urs.cz/item/CS_URS_2025_02/722224115</t>
  </si>
  <si>
    <t>4 "vypouštění</t>
  </si>
  <si>
    <t>722229101</t>
  </si>
  <si>
    <t>Armatury s jedním závitem montáž vodovodních armatur s jedním závitem ostatních typů G 1/2"</t>
  </si>
  <si>
    <t>675269953</t>
  </si>
  <si>
    <t>https://podminky.urs.cz/item/CS_URS_2025_02/722229101</t>
  </si>
  <si>
    <t>9+1 "vývody</t>
  </si>
  <si>
    <t>551119920</t>
  </si>
  <si>
    <t>ventil rohový kombinovaný  1/2" x 3/4" x 3/8" chrom</t>
  </si>
  <si>
    <t>-1329247563</t>
  </si>
  <si>
    <t>2*(1+1+1+1)+1 "stojánkové baterie</t>
  </si>
  <si>
    <t>55111982</t>
  </si>
  <si>
    <t>ventil rohový pračkový 3/4"</t>
  </si>
  <si>
    <t>-2143775925</t>
  </si>
  <si>
    <t>722231072</t>
  </si>
  <si>
    <t>Armatury se dvěma závity ventily zpětné mosazné PN 10 do 110°C G 1/2"</t>
  </si>
  <si>
    <t>-55212094</t>
  </si>
  <si>
    <t>https://podminky.urs.cz/item/CS_URS_2025_02/722231072</t>
  </si>
  <si>
    <t>2 "ohřev teplé vody</t>
  </si>
  <si>
    <t>722231073</t>
  </si>
  <si>
    <t>Armatury se dvěma závity ventily zpětné mosazné PN 10 do 110°C G 3/4"</t>
  </si>
  <si>
    <t>-442083677</t>
  </si>
  <si>
    <t>https://podminky.urs.cz/item/CS_URS_2025_02/722231073</t>
  </si>
  <si>
    <t>722231141</t>
  </si>
  <si>
    <t>Armatury se dvěma závity ventily pojistné rohové G 1/2"</t>
  </si>
  <si>
    <t>674340853</t>
  </si>
  <si>
    <t>https://podminky.urs.cz/item/CS_URS_2025_02/722231141</t>
  </si>
  <si>
    <t>1 "ohřev teplé vody</t>
  </si>
  <si>
    <t>722231142</t>
  </si>
  <si>
    <t>Armatury se dvěma závity ventily pojistné rohové G 3/4"</t>
  </si>
  <si>
    <t>-1777674263</t>
  </si>
  <si>
    <t>https://podminky.urs.cz/item/CS_URS_2025_02/722231142</t>
  </si>
  <si>
    <t>722232061</t>
  </si>
  <si>
    <t>Armatury se dvěma závity kulové kohouty PN 42 do 185 °C přímé vnitřní závit s vypouštěním G 1/2"</t>
  </si>
  <si>
    <t>1701367923</t>
  </si>
  <si>
    <t>https://podminky.urs.cz/item/CS_URS_2025_02/722232061</t>
  </si>
  <si>
    <t>2 "uzávěr odbočka</t>
  </si>
  <si>
    <t>722232062</t>
  </si>
  <si>
    <t>Armatury se dvěma závity kulové kohouty PN 42 do 185 °C přímé vnitřní závit s vypouštěním G 3/4"</t>
  </si>
  <si>
    <t>-1789058917</t>
  </si>
  <si>
    <t>https://podminky.urs.cz/item/CS_URS_2025_02/722232062</t>
  </si>
  <si>
    <t>722232063</t>
  </si>
  <si>
    <t>Armatury se dvěma závity kulové kohouty PN 42 do 185 °C přímé vnitřní závit s vypouštěním G 1"</t>
  </si>
  <si>
    <t>570206145</t>
  </si>
  <si>
    <t>https://podminky.urs.cz/item/CS_URS_2025_02/722232063</t>
  </si>
  <si>
    <t>722250132</t>
  </si>
  <si>
    <t>Požární příslušenství a armatury hydrantový systém s tvarově stálou hadicí celoplechový D 25 x 20 m</t>
  </si>
  <si>
    <t>-818298090</t>
  </si>
  <si>
    <t>https://podminky.urs.cz/item/CS_URS_2025_02/722250132</t>
  </si>
  <si>
    <t>72226081R</t>
  </si>
  <si>
    <t>Demontáž hydrantů</t>
  </si>
  <si>
    <t>1894977987</t>
  </si>
  <si>
    <t>722290234</t>
  </si>
  <si>
    <t>Zkoušky, proplach a desinfekce vodovodního potrubí proplach a desinfekce vodovodního potrubí do DN 80</t>
  </si>
  <si>
    <t>236491171</t>
  </si>
  <si>
    <t>https://podminky.urs.cz/item/CS_URS_2025_02/722290234</t>
  </si>
  <si>
    <t>28+5+16 "potrubí ve stěnách, předstěnách</t>
  </si>
  <si>
    <t>722290246</t>
  </si>
  <si>
    <t>Zkoušky, proplach a desinfekce vodovodního potrubí zkoušky těsnosti vodovodního potrubí plastového do DN 40</t>
  </si>
  <si>
    <t>1539827545</t>
  </si>
  <si>
    <t>https://podminky.urs.cz/item/CS_URS_2025_02/722290246</t>
  </si>
  <si>
    <t>998722121</t>
  </si>
  <si>
    <t>Přesun hmot pro vnitřní vodovod stanovený z hmotnosti přesunovaného materiálu vodorovná dopravní vzdálenost do 50 m ruční (bez užití mechanizace) v objektech výšky do 6 m</t>
  </si>
  <si>
    <t>-226796429</t>
  </si>
  <si>
    <t>https://podminky.urs.cz/item/CS_URS_2025_02/998722121</t>
  </si>
  <si>
    <t>724</t>
  </si>
  <si>
    <t>Zdravotechnika - strojní vybavení</t>
  </si>
  <si>
    <t>724233010</t>
  </si>
  <si>
    <t>Nádoby expanzní tlakové pro rozvody pitné vody s membránou bez pojistného ventilu se závitovým připojením průtočné PN 10 o objemu 2 l</t>
  </si>
  <si>
    <t>-585579122</t>
  </si>
  <si>
    <t>https://podminky.urs.cz/item/CS_URS_2025_02/724233010</t>
  </si>
  <si>
    <t>1 "boiler</t>
  </si>
  <si>
    <t>7255321R1</t>
  </si>
  <si>
    <t>Elektrický ohřívač průtokový závěsný svislý pod místo odběru 3,5 kW 230 V</t>
  </si>
  <si>
    <t>-1239144166</t>
  </si>
  <si>
    <t>1 "ohřívač</t>
  </si>
  <si>
    <t>725532112</t>
  </si>
  <si>
    <t>Elektrické ohřívače zásobníkové beztlakové přepadové akumulační s pojistným ventilem závěsné svislé objem nádrže (příkon) 50 l (2,0 kW) rychloohřev 220 V</t>
  </si>
  <si>
    <t>247540258</t>
  </si>
  <si>
    <t>https://podminky.urs.cz/item/CS_URS_2025_02/725532112</t>
  </si>
  <si>
    <t>998724121</t>
  </si>
  <si>
    <t>Přesun hmot pro strojní vybavení stanovený z hmotnosti přesunovaného materiálu vodorovná dopravní vzdálenost do 50 m ruční (bez užití mechanizace) v objektech výšky do 6 m</t>
  </si>
  <si>
    <t>-1386655483</t>
  </si>
  <si>
    <t>https://podminky.urs.cz/item/CS_URS_2025_02/998724121</t>
  </si>
  <si>
    <t>725</t>
  </si>
  <si>
    <t>Zdravotechnika - zařizovací předměty</t>
  </si>
  <si>
    <t>725110811</t>
  </si>
  <si>
    <t>Demontáž klozetů splachovacíchch s nádrží nebo tlakovým splachovačem</t>
  </si>
  <si>
    <t>1273282096</t>
  </si>
  <si>
    <t>https://podminky.urs.cz/item/CS_URS_2025_02/725110811</t>
  </si>
  <si>
    <t>725119125</t>
  </si>
  <si>
    <t>Zařízení záchodů montáž klozetových mís závěsných na nosné stěny</t>
  </si>
  <si>
    <t>348070778</t>
  </si>
  <si>
    <t>https://podminky.urs.cz/item/CS_URS_2025_02/725119125</t>
  </si>
  <si>
    <t>2 "klozet WC1</t>
  </si>
  <si>
    <t>64236021</t>
  </si>
  <si>
    <t>klozet keramický bílý závěsný hluboké splachování 490x360x350mm</t>
  </si>
  <si>
    <t>-1635583801</t>
  </si>
  <si>
    <t>55281800</t>
  </si>
  <si>
    <t>tlačítko pro ovládání WC zepředu dvě vody bílé 246x164mm</t>
  </si>
  <si>
    <t>-665127761</t>
  </si>
  <si>
    <t>55167381</t>
  </si>
  <si>
    <t>sedátko klozetové duroplastové bílé s poklopem</t>
  </si>
  <si>
    <t>-2072950045</t>
  </si>
  <si>
    <t>725210826</t>
  </si>
  <si>
    <t>Demontáž umyvadel bez výtokových armatur umývátek</t>
  </si>
  <si>
    <t>1237999639</t>
  </si>
  <si>
    <t>https://podminky.urs.cz/item/CS_URS_2025_02/725210826</t>
  </si>
  <si>
    <t>725211602-R1</t>
  </si>
  <si>
    <t>Umyvadlo keramické bílé šířky 530 mm bez krytu na sifon připevněné na stěnu šrouby</t>
  </si>
  <si>
    <t>924071995</t>
  </si>
  <si>
    <t>1 "umyvadlo U3</t>
  </si>
  <si>
    <t>725211701-R1</t>
  </si>
  <si>
    <t>Umývátko keramické bílé stěnové šířky 350 mm připevněné na stěnu šrouby</t>
  </si>
  <si>
    <t>1906343673</t>
  </si>
  <si>
    <t>1 "umyvadlo U1</t>
  </si>
  <si>
    <t>725211701-R2</t>
  </si>
  <si>
    <t>Umývátko keramické bílé stěnové šířky 390 mm připevněné na stěnu šrouby</t>
  </si>
  <si>
    <t>479100569</t>
  </si>
  <si>
    <t>725311121</t>
  </si>
  <si>
    <t>Dřezy bez výtokových armatur jednoduché se zápachovou uzávěrkou nerezové s odkapávací plochou 560x480 mm a miskou</t>
  </si>
  <si>
    <t>-2072506849</t>
  </si>
  <si>
    <t>https://podminky.urs.cz/item/CS_URS_2025_02/725311121</t>
  </si>
  <si>
    <t>1 "dřez D1</t>
  </si>
  <si>
    <t>725331112</t>
  </si>
  <si>
    <t>Výlevky bez výtokových armatur a splachovací nádrže keramické se sklopnou plastovou mřížkou závěsné, výšky 500 mm</t>
  </si>
  <si>
    <t>405772394</t>
  </si>
  <si>
    <t>https://podminky.urs.cz/item/CS_URS_2025_02/725331112</t>
  </si>
  <si>
    <t>1 "výlevka VÝ1</t>
  </si>
  <si>
    <t>725820801</t>
  </si>
  <si>
    <t>Demontáž baterií nástěnných do G 3/4</t>
  </si>
  <si>
    <t>342023530</t>
  </si>
  <si>
    <t>https://podminky.urs.cz/item/CS_URS_2025_02/725820801</t>
  </si>
  <si>
    <t>725821316</t>
  </si>
  <si>
    <t>Baterie dřezové nástěnné pákové s otáčivým plochým ústím a délkou ramínka 300 mm</t>
  </si>
  <si>
    <t>-1248561563</t>
  </si>
  <si>
    <t>https://podminky.urs.cz/item/CS_URS_2025_02/725821316</t>
  </si>
  <si>
    <t>725821329</t>
  </si>
  <si>
    <t>Baterie dřezové stojánkové pákové s otáčivým ústím a délkou ramínka s vytahovací sprškou</t>
  </si>
  <si>
    <t>1814908433</t>
  </si>
  <si>
    <t>https://podminky.urs.cz/item/CS_URS_2025_02/725821329</t>
  </si>
  <si>
    <t>725822611</t>
  </si>
  <si>
    <t>Baterie umyvadlové stojánkové pákové bez výpusti</t>
  </si>
  <si>
    <t>821228169</t>
  </si>
  <si>
    <t>https://podminky.urs.cz/item/CS_URS_2025_02/725822611</t>
  </si>
  <si>
    <t>1+1+1 "umyvadlo U1,2,3</t>
  </si>
  <si>
    <t>725851315</t>
  </si>
  <si>
    <t>Ventily odpadní pro zařizovací předměty dřezové s přepadem G 6/4"</t>
  </si>
  <si>
    <t>-788081560</t>
  </si>
  <si>
    <t>https://podminky.urs.cz/item/CS_URS_2025_02/725851315</t>
  </si>
  <si>
    <t>725851325</t>
  </si>
  <si>
    <t>Ventily odpadní pro zařizovací předměty umyvadlové bez přepadu G 5/4"</t>
  </si>
  <si>
    <t>986487891</t>
  </si>
  <si>
    <t>https://podminky.urs.cz/item/CS_URS_2025_02/725851325</t>
  </si>
  <si>
    <t>725860811</t>
  </si>
  <si>
    <t>Demontáž zápachových uzávěrek pro zařizovací předměty jednoduchých</t>
  </si>
  <si>
    <t>524224627</t>
  </si>
  <si>
    <t>https://podminky.urs.cz/item/CS_URS_2025_02/725860811</t>
  </si>
  <si>
    <t>725861102</t>
  </si>
  <si>
    <t>Zápachové uzávěrky zařizovacích předmětů pro umyvadla DN 40</t>
  </si>
  <si>
    <t>-552024287</t>
  </si>
  <si>
    <t>https://podminky.urs.cz/item/CS_URS_2025_02/725861102</t>
  </si>
  <si>
    <t>725862103</t>
  </si>
  <si>
    <t>Zápachové uzávěrky zařizovacích předmětů pro dřezy DN 40/50</t>
  </si>
  <si>
    <t>1325596605</t>
  </si>
  <si>
    <t>https://podminky.urs.cz/item/CS_URS_2025_02/725862103</t>
  </si>
  <si>
    <t>725865501</t>
  </si>
  <si>
    <t>Zápachové uzávěrky zařizovacích předmětů odpadní soupravy se zápachovou uzávěrkou DN 40/50</t>
  </si>
  <si>
    <t>-795681188</t>
  </si>
  <si>
    <t>https://podminky.urs.cz/item/CS_URS_2025_02/725865501</t>
  </si>
  <si>
    <t>725980123</t>
  </si>
  <si>
    <t>Dvířka 30/30</t>
  </si>
  <si>
    <t>-433969223</t>
  </si>
  <si>
    <t>https://podminky.urs.cz/item/CS_URS_2025_02/725980123</t>
  </si>
  <si>
    <t>3 "revizní dvířka</t>
  </si>
  <si>
    <t>998725121</t>
  </si>
  <si>
    <t>Přesun hmot pro zařizovací předměty stanovený z hmotnosti přesunovaného materiálu vodorovná dopravní vzdálenost do 50 m ruční (bez užití mechanizace) v objektech výšky do 6 m</t>
  </si>
  <si>
    <t>1974415901</t>
  </si>
  <si>
    <t>https://podminky.urs.cz/item/CS_URS_2025_02/998725121</t>
  </si>
  <si>
    <t>726</t>
  </si>
  <si>
    <t>Zdravotechnika - předstěnové instalace</t>
  </si>
  <si>
    <t>726131041</t>
  </si>
  <si>
    <t>Předstěnové instalační systémy do lehkých stěn s kovovou konstrukcí pro závěsné klozety ovládání zepředu, stavební výšky 1120 mm</t>
  </si>
  <si>
    <t>-1739669299</t>
  </si>
  <si>
    <t>https://podminky.urs.cz/item/CS_URS_2025_02/726131041</t>
  </si>
  <si>
    <t>726191001</t>
  </si>
  <si>
    <t>Ostatní příslušenství instalačních systémů zvukoizolační souprava pro WC a bidet</t>
  </si>
  <si>
    <t>-1783626881</t>
  </si>
  <si>
    <t>https://podminky.urs.cz/item/CS_URS_2025_02/726191001</t>
  </si>
  <si>
    <t>726191002</t>
  </si>
  <si>
    <t>Ostatní příslušenství instalačních systémů souprava pro předstěnovou montáž</t>
  </si>
  <si>
    <t>806914347</t>
  </si>
  <si>
    <t>https://podminky.urs.cz/item/CS_URS_2025_02/726191002</t>
  </si>
  <si>
    <t>998726131</t>
  </si>
  <si>
    <t>Přesun hmot pro instalační prefabrikáty stanovený z hmotnosti přesunovaného materiálu vodorovná dopravní vzdálenost do 50 m ruční (bez užití mechanizace) v objektech výšky do 6 m</t>
  </si>
  <si>
    <t>-935502149</t>
  </si>
  <si>
    <t>https://podminky.urs.cz/item/CS_URS_2025_02/998726131</t>
  </si>
  <si>
    <t>1.03 -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</si>
  <si>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</si>
  <si>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</si>
  <si>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</si>
  <si>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VRN - Vedlejší rozpočtové náklady</t>
  </si>
  <si>
    <t xml:space="preserve">    VRN4 - Inženýrská činnost</t>
  </si>
  <si>
    <t>1907530527</t>
  </si>
  <si>
    <t>"rýhy š. 200 mm"</t>
  </si>
  <si>
    <t>(50)*0,2</t>
  </si>
  <si>
    <t>974031155</t>
  </si>
  <si>
    <t>Vysekání rýh ve zdivu cihelném na maltu vápennou nebo vápenocementovou do hl. 100 mm a šířky do 200 mm</t>
  </si>
  <si>
    <t>2033424034</t>
  </si>
  <si>
    <t>https://podminky.urs.cz/item/CS_URS_2025_02/974031155</t>
  </si>
  <si>
    <t>977151114</t>
  </si>
  <si>
    <t>Jádrové vrty diamantovými korunkami do stavebních materiálů (železobetonu, betonu, cihel, obkladů, dlažeb, kamene) průměru přes 50 do 60 mm</t>
  </si>
  <si>
    <t>-1467130151</t>
  </si>
  <si>
    <t>https://podminky.urs.cz/item/CS_URS_2025_02/977151114</t>
  </si>
  <si>
    <t>13655592</t>
  </si>
  <si>
    <t>-272254847</t>
  </si>
  <si>
    <t>1292833338</t>
  </si>
  <si>
    <t>2,539*19 'Přepočtené koeficientem množství</t>
  </si>
  <si>
    <t>-1554583224</t>
  </si>
  <si>
    <t>1427274198</t>
  </si>
  <si>
    <t>733</t>
  </si>
  <si>
    <t>Ústřední vytápění - rozvodné potrubí</t>
  </si>
  <si>
    <t>733110806</t>
  </si>
  <si>
    <t>Demontáž potrubí z trubek ocelových závitových DN přes 15 do 32</t>
  </si>
  <si>
    <t>-2085780888</t>
  </si>
  <si>
    <t>https://podminky.urs.cz/item/CS_URS_2025_02/733110806</t>
  </si>
  <si>
    <t>733111102</t>
  </si>
  <si>
    <t>Potrubí z trubek ocelových závitových černých spojovaných svařováním bezešvých běžných nízkotlakých PN 16 do 115°C DN 10</t>
  </si>
  <si>
    <t>1630652612</t>
  </si>
  <si>
    <t>https://podminky.urs.cz/item/CS_URS_2025_02/733111102</t>
  </si>
  <si>
    <t>733111103</t>
  </si>
  <si>
    <t>Potrubí z trubek ocelových závitových černých spojovaných svařováním bezešvých běžných nízkotlakých PN 16 do 115°C DN 15</t>
  </si>
  <si>
    <t>1088798618</t>
  </si>
  <si>
    <t>https://podminky.urs.cz/item/CS_URS_2025_02/733111103</t>
  </si>
  <si>
    <t>733111104</t>
  </si>
  <si>
    <t>Potrubí z trubek ocelových závitových černých spojovaných svařováním bezešvých běžných nízkotlakých PN 16 do 115°C DN 20</t>
  </si>
  <si>
    <t>-596610572</t>
  </si>
  <si>
    <t>https://podminky.urs.cz/item/CS_URS_2025_02/733111104</t>
  </si>
  <si>
    <t>733113112</t>
  </si>
  <si>
    <t>Potrubí z trubek ocelových závitových černých Příplatek k ceně za zhotovení přípojky z ocelových trubek závitových DN 10</t>
  </si>
  <si>
    <t>-770292532</t>
  </si>
  <si>
    <t>https://podminky.urs.cz/item/CS_URS_2025_02/733113112</t>
  </si>
  <si>
    <t>733113113</t>
  </si>
  <si>
    <t>Potrubí z trubek ocelových závitových černých Příplatek k ceně za zhotovení přípojky z ocelových trubek závitových DN 15</t>
  </si>
  <si>
    <t>-518300220</t>
  </si>
  <si>
    <t>https://podminky.urs.cz/item/CS_URS_2025_02/733113113</t>
  </si>
  <si>
    <t>733190107</t>
  </si>
  <si>
    <t>Zkoušky těsnosti potrubí, manžety prostupové z trubek ocelových zkoušky těsnosti potrubí (za provozu) z trubek ocelových závitových DN do 40</t>
  </si>
  <si>
    <t>-1555302014</t>
  </si>
  <si>
    <t>https://podminky.urs.cz/item/CS_URS_2025_02/733190107</t>
  </si>
  <si>
    <t>733811231</t>
  </si>
  <si>
    <t>Ochrana potrubí termoizolačními trubicemi z pěnového polyetylenu PE přilepenými v příčných a podélných spojích, tloušťky izolace přes 9 do 13 mm, vnitřního průměru izolace DN do 22 mm</t>
  </si>
  <si>
    <t>-1809431015</t>
  </si>
  <si>
    <t>https://podminky.urs.cz/item/CS_URS_2025_02/733811231</t>
  </si>
  <si>
    <t>733811232</t>
  </si>
  <si>
    <t>Ochrana potrubí termoizolačními trubicemi z pěnového polyetylenu PE přilepenými v příčných a podélných spojích, tloušťky izolace přes 9 do 13 mm, vnitřního průměru izolace DN přes 22 do 45 mm</t>
  </si>
  <si>
    <t>-562338308</t>
  </si>
  <si>
    <t>https://podminky.urs.cz/item/CS_URS_2025_02/733811232</t>
  </si>
  <si>
    <t>998733121</t>
  </si>
  <si>
    <t>Přesun hmot pro rozvody potrubí stanovený z hmotnosti přesunovaného materiálu vodorovná dopravní vzdálenost do 50 m ruční (bez užití mechanizace) v objektech výšky do 6 m</t>
  </si>
  <si>
    <t>-1375234601</t>
  </si>
  <si>
    <t>https://podminky.urs.cz/item/CS_URS_2025_02/998733121</t>
  </si>
  <si>
    <t>734</t>
  </si>
  <si>
    <t>Ústřední vytápění - armatury</t>
  </si>
  <si>
    <t>734200821</t>
  </si>
  <si>
    <t>Demontáž armatur závitových se dvěma závity do G 1/2</t>
  </si>
  <si>
    <t>104382106</t>
  </si>
  <si>
    <t>https://podminky.urs.cz/item/CS_URS_2025_02/734200821</t>
  </si>
  <si>
    <t>734211127</t>
  </si>
  <si>
    <t>Ventily odvzdušňovací závitové automatické se zpětnou klapkou PN 14 do 120°C G 1/2</t>
  </si>
  <si>
    <t>-1246084736</t>
  </si>
  <si>
    <t>https://podminky.urs.cz/item/CS_URS_2025_02/734211127</t>
  </si>
  <si>
    <t>734221551</t>
  </si>
  <si>
    <t>Ventily regulační závitové termostatické bez hlavice ovládání PN 16 do 110°C přímé dvouregulační G 3/8</t>
  </si>
  <si>
    <t>397333575</t>
  </si>
  <si>
    <t>https://podminky.urs.cz/item/CS_URS_2025_02/734221551</t>
  </si>
  <si>
    <t>734221552</t>
  </si>
  <si>
    <t>Ventily regulační závitové termostatické bez hlavice ovládání PN 16 do 110°C přímé dvouregulační G 1/2</t>
  </si>
  <si>
    <t>535270682</t>
  </si>
  <si>
    <t>https://podminky.urs.cz/item/CS_URS_2025_02/734221552</t>
  </si>
  <si>
    <t>734221681</t>
  </si>
  <si>
    <t>Ventily regulační závitové hlavice termostatické pro ovládání ventilů PN 10 do 110°C kapalinové s vestavěným čidlem</t>
  </si>
  <si>
    <t>1878013368</t>
  </si>
  <si>
    <t>https://podminky.urs.cz/item/CS_URS_2025_02/734221681</t>
  </si>
  <si>
    <t>734261716</t>
  </si>
  <si>
    <t>Šroubení regulační radiátorové přímé s vypouštěním G 3/8</t>
  </si>
  <si>
    <t>1249196109</t>
  </si>
  <si>
    <t>https://podminky.urs.cz/item/CS_URS_2025_02/734261716</t>
  </si>
  <si>
    <t>734261717</t>
  </si>
  <si>
    <t>Šroubení regulační radiátorové přímé s vypouštěním G 1/2</t>
  </si>
  <si>
    <t>1039301183</t>
  </si>
  <si>
    <t>https://podminky.urs.cz/item/CS_URS_2025_02/734261717</t>
  </si>
  <si>
    <t>998734121</t>
  </si>
  <si>
    <t>Přesun hmot pro armatury stanovený z hmotnosti přesunovaného materiálu vodorovná dopravní vzdálenost do 50 m ruční (bez užití mechanizace) v objektech výšky do 6 m</t>
  </si>
  <si>
    <t>-262471869</t>
  </si>
  <si>
    <t>https://podminky.urs.cz/item/CS_URS_2025_02/998734121</t>
  </si>
  <si>
    <t>735</t>
  </si>
  <si>
    <t>Ústřední vytápění - otopná tělesa</t>
  </si>
  <si>
    <t>735000912</t>
  </si>
  <si>
    <t>Regulace otopného systému při opravách vyregulování dvojregulačních ventilů a kohoutů s termostatickým ovládáním</t>
  </si>
  <si>
    <t>868733098</t>
  </si>
  <si>
    <t>https://podminky.urs.cz/item/CS_URS_2025_02/735000912</t>
  </si>
  <si>
    <t>735129140</t>
  </si>
  <si>
    <t>Otopná tělesa ocelová montáž těles článkových</t>
  </si>
  <si>
    <t>1601999004</t>
  </si>
  <si>
    <t>https://podminky.urs.cz/item/CS_URS_2025_02/735129140</t>
  </si>
  <si>
    <t>73512xxx01</t>
  </si>
  <si>
    <t>Otopná tělesa ocelová článková dvousloupková, výška článku 900mm, hloubka článku 66mm, výkon článku (75/65/20°C) 64,8W, počet článků 8, barva bílá, boční připoijení, např. Atol C2/900/08</t>
  </si>
  <si>
    <t>-327426335</t>
  </si>
  <si>
    <t>73512xxx02</t>
  </si>
  <si>
    <t>Otopná tělesa ocelová článková čtyřsloupková, výška článku 500mm, hloubka článku 148mm, výkon článku (75/65/20°C) 68,9W, počet článků 20, barva bílá, boční připoijení, např. Atol C4/500/20</t>
  </si>
  <si>
    <t>-319117585</t>
  </si>
  <si>
    <t>73512xxx03</t>
  </si>
  <si>
    <t>Otopná tělesa ocelová článková čtyřsloupková, výška článku 500mm, hloubka článku 148mm, výkon článku (75/65/20°C) 68,9W, počet článků 22, barva bílá, boční připoijení, např. Atol C4/500/22</t>
  </si>
  <si>
    <t>-1740116927</t>
  </si>
  <si>
    <t>73512xxx04</t>
  </si>
  <si>
    <t>Otopná tělesa ocelová článková čtyřsloupková, výška článku 900mm, hloubka článku 148mm, výkon článku (75/65/20°C) 120,9W, počet článků 6, barva bílá, boční připoijení, např. Atol C4/900/06</t>
  </si>
  <si>
    <t>-2125793149</t>
  </si>
  <si>
    <t>73512xxx05</t>
  </si>
  <si>
    <t>Otopná tělesa ocelová článková čtyřsloupková, výška článku 900mm, hloubka článku 148mm, výkon článku (75/65/20°C) 120,9W, počet článků 12, barva bílá, boční připoijení, např. Atol C4/900/12</t>
  </si>
  <si>
    <t>-1198181655</t>
  </si>
  <si>
    <t>73512xxx06</t>
  </si>
  <si>
    <t>Otopná tělesa ocelová článková čtyřsloupková, výška článku 900mm, hloubka článku 148mm, výkon článku (75/65/20°C) 120,9W, počet článků 14, barva bílá, boční připoijení, např. Atol C4/900/14</t>
  </si>
  <si>
    <t>1741735374</t>
  </si>
  <si>
    <t>73512xxx07</t>
  </si>
  <si>
    <t>Otopná tělesa ocelová článková pětisloupková, výška článku 500mm, hloubka článku 189mm, výkon článku (75/65/20°C) 82,6W, počet článků 20, barva bílá, boční připoijení, např. Atol C5/500/20</t>
  </si>
  <si>
    <t>74465794</t>
  </si>
  <si>
    <t>73512xxx08</t>
  </si>
  <si>
    <t>Otopná tělesa ocelová článková šestisloupková, výška článku 500mm, hloubka článku 230mm, výkon článku (75/65/20°C) 100,6W, počet článků 24, barva bílá, boční připoijení, např. Atol C6/500/24</t>
  </si>
  <si>
    <t>2051001382</t>
  </si>
  <si>
    <t>73512xxx10</t>
  </si>
  <si>
    <t>Hák pro uchycení těles ocelových článkových na stěnu z plných cihel</t>
  </si>
  <si>
    <t>902681815</t>
  </si>
  <si>
    <t>735151811</t>
  </si>
  <si>
    <t>Demontáž otopných těles panelových jednořadých stavební délky do 1500 mm</t>
  </si>
  <si>
    <t>774802247</t>
  </si>
  <si>
    <t>https://podminky.urs.cz/item/CS_URS_2025_02/735151811</t>
  </si>
  <si>
    <t>735151821</t>
  </si>
  <si>
    <t>Demontáž otopných těles panelových dvouřadých stavební délky do 1500 mm</t>
  </si>
  <si>
    <t>-1486879390</t>
  </si>
  <si>
    <t>https://podminky.urs.cz/item/CS_URS_2025_02/735151821</t>
  </si>
  <si>
    <t>735191911xxx</t>
  </si>
  <si>
    <t>Ostatní opravy otopných těles napuštění vody do otopného systému včetně potrubí (bez kotle a ohříváků) otopných těles</t>
  </si>
  <si>
    <t>1221846814</t>
  </si>
  <si>
    <t>735291800</t>
  </si>
  <si>
    <t>Demontáž konzol nebo držáků otopných těles, registrů, konvektorů do odpadu</t>
  </si>
  <si>
    <t>-750884911</t>
  </si>
  <si>
    <t>https://podminky.urs.cz/item/CS_URS_2025_02/735291800</t>
  </si>
  <si>
    <t>735494811</t>
  </si>
  <si>
    <t>Vypuštění vody z otopných soustav bez kotlů, ohříváků, zásobníků a nádrží</t>
  </si>
  <si>
    <t>-527812535</t>
  </si>
  <si>
    <t>https://podminky.urs.cz/item/CS_URS_2025_02/735494811</t>
  </si>
  <si>
    <t>998735121</t>
  </si>
  <si>
    <t>Přesun hmot pro otopná tělesa stanovený z hmotnosti přesunovaného materiálu vodorovná dopravní vzdálenost do 50 m ruční (bez užití mechanizace) v objektech výšky do 6 m</t>
  </si>
  <si>
    <t>-2024319098</t>
  </si>
  <si>
    <t>https://podminky.urs.cz/item/CS_URS_2025_02/998735121</t>
  </si>
  <si>
    <t>783617613</t>
  </si>
  <si>
    <t>Krycí nátěr (email) armatur a kovových potrubí potrubí do DN 50 mm dvojnásobný syntetický samozákladující</t>
  </si>
  <si>
    <t>-340743200</t>
  </si>
  <si>
    <t>https://podminky.urs.cz/item/CS_URS_2025_02/783617613</t>
  </si>
  <si>
    <t>VRN</t>
  </si>
  <si>
    <t>Vedlejší rozpočtové náklady</t>
  </si>
  <si>
    <t>VRN4</t>
  </si>
  <si>
    <t>Inženýrská činnost</t>
  </si>
  <si>
    <t>043194000</t>
  </si>
  <si>
    <t>Zkoušky ostatní</t>
  </si>
  <si>
    <t>1024</t>
  </si>
  <si>
    <t>-751256057</t>
  </si>
  <si>
    <t>https://podminky.urs.cz/item/CS_URS_2025_02/043194000</t>
  </si>
  <si>
    <t>Poznámka k položce:_x000D_
Provozní zkoušky topného systému - topná zkouška, včteně vyvážení všech termostatických ventilů větve</t>
  </si>
  <si>
    <t>1.04 - Vzduchotechnika</t>
  </si>
  <si>
    <t>310235251</t>
  </si>
  <si>
    <t>Zazdívka otvorů ve zdivu nadzákladovém cihlami pálenými plochy do 0,0225 m2, ve zdi tl. přes 300 do 450 mm</t>
  </si>
  <si>
    <t>365875637</t>
  </si>
  <si>
    <t>https://podminky.urs.cz/item/CS_URS_2025_02/310235251</t>
  </si>
  <si>
    <t>310236241</t>
  </si>
  <si>
    <t>Zazdívka otvorů ve zdivu nadzákladovém cihlami pálenými plochy přes 0,0225 m2 do 0,09 m2, ve zdi tl. do 300 mm</t>
  </si>
  <si>
    <t>1804987982</t>
  </si>
  <si>
    <t>https://podminky.urs.cz/item/CS_URS_2025_02/310236241</t>
  </si>
  <si>
    <t>310236261</t>
  </si>
  <si>
    <t>Zazdívka otvorů ve zdivu nadzákladovém cihlami pálenými plochy přes 0,0225 m2 do 0,09 m2, ve zdi tl. přes 450 do 600 mm</t>
  </si>
  <si>
    <t>1691523884</t>
  </si>
  <si>
    <t>https://podminky.urs.cz/item/CS_URS_2025_02/310236261</t>
  </si>
  <si>
    <t>1109595705</t>
  </si>
  <si>
    <t>(4)*0,15</t>
  </si>
  <si>
    <t>-2100269611</t>
  </si>
  <si>
    <t>971033471</t>
  </si>
  <si>
    <t>Vybourání otvorů ve zdivu základovém nebo nadzákladovém z cihel, tvárnic, příčkovek z cihel pálených na maltu vápennou nebo vápenocementovou plochy do 0,25 m2, tl. do 750 mm</t>
  </si>
  <si>
    <t>-140916339</t>
  </si>
  <si>
    <t>https://podminky.urs.cz/item/CS_URS_2025_02/971033471</t>
  </si>
  <si>
    <t>1186041801</t>
  </si>
  <si>
    <t>(0,4*0,4*0,4)</t>
  </si>
  <si>
    <t>974029164</t>
  </si>
  <si>
    <t>Vysekání rýh ve zdivu kamenném do hl. 150 mm a šířky do 150 mm</t>
  </si>
  <si>
    <t>1849233821</t>
  </si>
  <si>
    <t>https://podminky.urs.cz/item/CS_URS_2025_02/974029164</t>
  </si>
  <si>
    <t>977151121</t>
  </si>
  <si>
    <t>Jádrové vrty diamantovými korunkami do stavebních materiálů (železobetonu, betonu, cihel, obkladů, dlažeb, kamene) průměru přes 110 do 120 mm</t>
  </si>
  <si>
    <t>2109123853</t>
  </si>
  <si>
    <t>https://podminky.urs.cz/item/CS_URS_2025_02/977151121</t>
  </si>
  <si>
    <t>(0,4*2+0,7*4)</t>
  </si>
  <si>
    <t>977151124</t>
  </si>
  <si>
    <t>Jádrové vrty diamantovými korunkami do stavebních materiálů (železobetonu, betonu, cihel, obkladů, dlažeb, kamene) průměru přes 150 do 180 mm</t>
  </si>
  <si>
    <t>-888135750</t>
  </si>
  <si>
    <t>https://podminky.urs.cz/item/CS_URS_2025_02/977151124</t>
  </si>
  <si>
    <t>(0,7+0,8+0,2*2+0,4)</t>
  </si>
  <si>
    <t>977151126</t>
  </si>
  <si>
    <t>Jádrové vrty diamantovými korunkami do stavebních materiálů (železobetonu, betonu, cihel, obkladů, dlažeb, kamene) průměru přes 200 do 225 mm</t>
  </si>
  <si>
    <t>958054113</t>
  </si>
  <si>
    <t>https://podminky.urs.cz/item/CS_URS_2025_02/977151126</t>
  </si>
  <si>
    <t>(1,1+0,2*2)</t>
  </si>
  <si>
    <t>-1587794026</t>
  </si>
  <si>
    <t>-1045379956</t>
  </si>
  <si>
    <t>1579095942</t>
  </si>
  <si>
    <t>1,017*19 'Přepočtené koeficientem množství</t>
  </si>
  <si>
    <t>1008375579</t>
  </si>
  <si>
    <t>99779424</t>
  </si>
  <si>
    <t>751322012</t>
  </si>
  <si>
    <t>Montáž talířových ventilů, anemostatů, dýz talířového ventilu, průměru přes 100 do 200 mm</t>
  </si>
  <si>
    <t>-13310716</t>
  </si>
  <si>
    <t>https://podminky.urs.cz/item/CS_URS_2025_02/751322012</t>
  </si>
  <si>
    <t>429728R1</t>
  </si>
  <si>
    <t>difuzor pro přívod/odvod vzduchu univerzální s vložkou do SDK podhledu D 80mm</t>
  </si>
  <si>
    <t>617164082</t>
  </si>
  <si>
    <t>"1.13" (1)</t>
  </si>
  <si>
    <t>429728R2</t>
  </si>
  <si>
    <t>difuzor pro přívod/odvod vzduchu univerzální s vložkou do SDK podhledu D 100mm</t>
  </si>
  <si>
    <t>-735786413</t>
  </si>
  <si>
    <t>"1.12" (3)</t>
  </si>
  <si>
    <t>429728R3</t>
  </si>
  <si>
    <t>difuzor pro přívod/odvod vzduchu univerzální s vložkou do SDK podhledu D 125mm</t>
  </si>
  <si>
    <t>-755016312</t>
  </si>
  <si>
    <t>"1.11" (7)</t>
  </si>
  <si>
    <t>429728R4</t>
  </si>
  <si>
    <t>stěnový designový difuzor pro přívod/odvod vzduchu D 125mm</t>
  </si>
  <si>
    <t>498884743</t>
  </si>
  <si>
    <t>"1.10" (2)</t>
  </si>
  <si>
    <t>751344112</t>
  </si>
  <si>
    <t>Montáž tlumičů hluku pro kruhové potrubí, průměru přes 100 do 200 mm</t>
  </si>
  <si>
    <t>2120005123</t>
  </si>
  <si>
    <t>https://podminky.urs.cz/item/CS_URS_2025_02/751344112</t>
  </si>
  <si>
    <t>42976103</t>
  </si>
  <si>
    <t>tlumič hluku ohebný s gumovým těsněním PP-Al izolace 25mm D 125mm, l=1000mm</t>
  </si>
  <si>
    <t>-813706411</t>
  </si>
  <si>
    <t>"1.3" (1)</t>
  </si>
  <si>
    <t>42976105</t>
  </si>
  <si>
    <t>tlumič hluku ohebný s gumovým těsněním PP-Al izolace 25mm D 160mm, l=1000mm</t>
  </si>
  <si>
    <t>-645044970</t>
  </si>
  <si>
    <t>"1.2" (3)</t>
  </si>
  <si>
    <t>4297620R</t>
  </si>
  <si>
    <t>tlumič hluku kruhový Pz, D 160mm, l=600mm</t>
  </si>
  <si>
    <t>-22327547</t>
  </si>
  <si>
    <t>"1.4" (1)</t>
  </si>
  <si>
    <t>751398051</t>
  </si>
  <si>
    <t>Montáž ostatních zařízení protidešťové žaluzie nebo žaluziové klapky na čtyřhranné potrubí, průřezu do 0,150 m2</t>
  </si>
  <si>
    <t>302590846</t>
  </si>
  <si>
    <t>https://podminky.urs.cz/item/CS_URS_2025_02/751398051</t>
  </si>
  <si>
    <t>4297291R</t>
  </si>
  <si>
    <t>žaluzie protidešťová, Al, pro potrubí 315x160mm</t>
  </si>
  <si>
    <t>980323125</t>
  </si>
  <si>
    <t>Poznámka k položce:_x000D_
vč. ochranného pletiva z drátků o tl. 1mm, s oky 10x10mm; tvar sacích lamel v horní části uzpůsoben pro záchyt kapek strhávaných proudem vzduchu</t>
  </si>
  <si>
    <t>"1.5" (1)</t>
  </si>
  <si>
    <t>751398112</t>
  </si>
  <si>
    <t>Montáž ostatních zařízení boxu stropního kovového</t>
  </si>
  <si>
    <t>363669240</t>
  </si>
  <si>
    <t>https://podminky.urs.cz/item/CS_URS_2025_02/751398112</t>
  </si>
  <si>
    <t>4297323R</t>
  </si>
  <si>
    <t>box rozdělovací Pz 4x75/160mm</t>
  </si>
  <si>
    <t>1512084899</t>
  </si>
  <si>
    <t>"1.8" (1)</t>
  </si>
  <si>
    <t>751398115</t>
  </si>
  <si>
    <t>Montáž ostatních zařízení boxu distribučního kovového přímého</t>
  </si>
  <si>
    <t>490090685</t>
  </si>
  <si>
    <t>https://podminky.urs.cz/item/CS_URS_2025_02/751398115</t>
  </si>
  <si>
    <t>4297284R</t>
  </si>
  <si>
    <t>plenum box D125-76-1</t>
  </si>
  <si>
    <t>1520987495</t>
  </si>
  <si>
    <t>"1.9" (4)</t>
  </si>
  <si>
    <t>751398120</t>
  </si>
  <si>
    <t>Montáž ostatních zařízení připojení na hrdlo distribučního boxu, potrubí kruhového kovového</t>
  </si>
  <si>
    <t>-1873287880</t>
  </si>
  <si>
    <t>https://podminky.urs.cz/item/CS_URS_2025_02/751398120</t>
  </si>
  <si>
    <t>751398121</t>
  </si>
  <si>
    <t>Montáž ostatních zařízení připojení na hrdlo distribučního boxu, potrubí kruhového plastového</t>
  </si>
  <si>
    <t>-177073671</t>
  </si>
  <si>
    <t>https://podminky.urs.cz/item/CS_URS_2025_02/751398121</t>
  </si>
  <si>
    <t>751510041</t>
  </si>
  <si>
    <t>Vzduchotechnické potrubí z pozinkovaného plechu kruhové, trouba spirálně vinutá bez příruby, průměru do 100 mm</t>
  </si>
  <si>
    <t>521502903</t>
  </si>
  <si>
    <t>https://podminky.urs.cz/item/CS_URS_2025_02/751510041</t>
  </si>
  <si>
    <t>"1.17 - D100" (6)</t>
  </si>
  <si>
    <t>751510042</t>
  </si>
  <si>
    <t>Vzduchotechnické potrubí z pozinkovaného plechu kruhové, trouba spirálně vinutá bez příruby, průměru přes 100 do 200 mm</t>
  </si>
  <si>
    <t>-776392136</t>
  </si>
  <si>
    <t>https://podminky.urs.cz/item/CS_URS_2025_02/751510042</t>
  </si>
  <si>
    <t>Poznámka k položce:_x000D_
spojované systémem těsnění dvěma břity z pryže, vč. tvarovek, montážního, závěsového, spojovacího a těsnícího materiálu</t>
  </si>
  <si>
    <t>"1.15 - D160" (18)</t>
  </si>
  <si>
    <t>"1.16 - D125" (16)</t>
  </si>
  <si>
    <t>751514862</t>
  </si>
  <si>
    <t>Montáž regulační nebo měřící clony do plechového potrubí kruhové s přírubou, průměru přes 100 do 200 mm</t>
  </si>
  <si>
    <t>-164956227</t>
  </si>
  <si>
    <t>https://podminky.urs.cz/item/CS_URS_2025_02/751514862</t>
  </si>
  <si>
    <t>42971103</t>
  </si>
  <si>
    <t>clona regulační měřící pro kruhové potrubí Pz D 125mm</t>
  </si>
  <si>
    <t>-677599003</t>
  </si>
  <si>
    <t>"1.7" (1)</t>
  </si>
  <si>
    <t>42971105</t>
  </si>
  <si>
    <t>clona regulační měřící pro kruhové potrubí Pz D 160mm</t>
  </si>
  <si>
    <t>-1519259790</t>
  </si>
  <si>
    <t>"1.6" (1)</t>
  </si>
  <si>
    <t>751525081</t>
  </si>
  <si>
    <t>Montáž potrubí plastového kruhového bez příruby, průměru do 100 mm</t>
  </si>
  <si>
    <t>1103514042</t>
  </si>
  <si>
    <t>https://podminky.urs.cz/item/CS_URS_2025_02/751525081</t>
  </si>
  <si>
    <t>42981649</t>
  </si>
  <si>
    <t>trouba pevná PVC D 100mm do 45°C</t>
  </si>
  <si>
    <t>1804564828</t>
  </si>
  <si>
    <t>"1.19" (11)</t>
  </si>
  <si>
    <t>11*1,2 'Přepočtené koeficientem množství</t>
  </si>
  <si>
    <t>751525082</t>
  </si>
  <si>
    <t>Montáž potrubí plastového kruhového bez příruby, průměru přes 100 do 200 mm</t>
  </si>
  <si>
    <t>919059922</t>
  </si>
  <si>
    <t>https://podminky.urs.cz/item/CS_URS_2025_02/751525082</t>
  </si>
  <si>
    <t>42981650</t>
  </si>
  <si>
    <t>trouba pevná PVC D 125mm do 45°C</t>
  </si>
  <si>
    <t>1280451602</t>
  </si>
  <si>
    <t>"1.18" (8)</t>
  </si>
  <si>
    <t>8*1,2 'Přepočtené koeficientem množství</t>
  </si>
  <si>
    <t>751537042</t>
  </si>
  <si>
    <t>Montáž potrubí ohebného kruhového neizolovaného z PE nebo PE antibakteriálního, průměru přes 70 do 90 mm</t>
  </si>
  <si>
    <t>-1842880567</t>
  </si>
  <si>
    <t>https://podminky.urs.cz/item/CS_URS_2025_02/751537042</t>
  </si>
  <si>
    <t>42981782</t>
  </si>
  <si>
    <t>hadice antibakteriální flexibilní z PE D 75mm</t>
  </si>
  <si>
    <t>254811776</t>
  </si>
  <si>
    <t>"1.14" (32)</t>
  </si>
  <si>
    <t>32*1,2 'Přepočtené koeficientem množství</t>
  </si>
  <si>
    <t>751611110</t>
  </si>
  <si>
    <t>Montáž vzduchotechnické jednotky s rekuperací tepla centrální nástěnné s výměnou vzduchu do 300 m3/h</t>
  </si>
  <si>
    <t>-244043252</t>
  </si>
  <si>
    <t>https://podminky.urs.cz/item/CS_URS_2025_02/751611110</t>
  </si>
  <si>
    <t>42944006</t>
  </si>
  <si>
    <t>jednotka VZT nástěnná s rekuperací tepla s předehřevem a ovládací jednotkou do 300m3/hod</t>
  </si>
  <si>
    <t>-529171677</t>
  </si>
  <si>
    <t>Poznámka k položce:_x000D_
Tepelně a zvukově opláštěná._x000D_
Složení jednotky: filtry F7(ePM1 70%)/M5(ePM10 55%), deskový protiproudý rekuperační výměník s obtokovou klapkou, přívodní a odvodní ventilátor s EC motorem vč. regulace a ovládánívč. elektrického ohřívače ELB-1,7kW; 4x pružná spojka_x000D_
Parametry rekuperátoru: min. účinnost rekuperace dle EN 308 (suchá) 86 %_x000D_
Přívodní ventilátor: Vp = 300 m3/h, pext = 200 Pa, motor 0,085kW; jištění 10A; 230 V_x000D_
Odvodní ventilátor: Vo = 300 m3/h, pext = 200 Pa, motor 0,085 kW; jištění 10A; 230 V</t>
  </si>
  <si>
    <t>"1.1" (1)</t>
  </si>
  <si>
    <t>751613114</t>
  </si>
  <si>
    <t>Montáž ostatních zařízení dodatečné izolace potrubí samolepicí izolací</t>
  </si>
  <si>
    <t>491724906</t>
  </si>
  <si>
    <t>https://podminky.urs.cz/item/CS_URS_2025_02/751613114</t>
  </si>
  <si>
    <t>2712720R</t>
  </si>
  <si>
    <t>izolace plošná kaučuková samolepící tl 25mm</t>
  </si>
  <si>
    <t>1713392759</t>
  </si>
  <si>
    <t>"1.20" (6)</t>
  </si>
  <si>
    <t>751691111</t>
  </si>
  <si>
    <t>Zaregulování systému vzduchotechnického zařízení za 1 koncový (distribuční) prvek</t>
  </si>
  <si>
    <t>1604692398</t>
  </si>
  <si>
    <t>https://podminky.urs.cz/item/CS_URS_2025_02/751691111</t>
  </si>
  <si>
    <t>1519790968</t>
  </si>
  <si>
    <t>1.05 - Silnoproud</t>
  </si>
  <si>
    <t xml:space="preserve">    741 - Elektroinstalace - silnoproud</t>
  </si>
  <si>
    <t xml:space="preserve">    742 - Elektroinstalace - slaboproud</t>
  </si>
  <si>
    <t>HZS - Hodinové zúčtovací sazby</t>
  </si>
  <si>
    <t xml:space="preserve">    VRN1 - Průzkumné, geodetické a projektové práce</t>
  </si>
  <si>
    <t>-756144633</t>
  </si>
  <si>
    <t>"rýhy š. 50 mm"</t>
  </si>
  <si>
    <t>(500)*0,05</t>
  </si>
  <si>
    <t>580901740</t>
  </si>
  <si>
    <t>977132111</t>
  </si>
  <si>
    <t>Vyvrtání otvorů pro elektroinstalační krabice ve stěnách z cihel, hloubky do 60 mm</t>
  </si>
  <si>
    <t>370745972</t>
  </si>
  <si>
    <t>https://podminky.urs.cz/item/CS_URS_2025_02/977132111</t>
  </si>
  <si>
    <t>977151113</t>
  </si>
  <si>
    <t>Jádrové vrty diamantovými korunkami do stavebních materiálů (železobetonu, betonu, cihel, obkladů, dlažeb, kamene) průměru přes 40 do 50 mm</t>
  </si>
  <si>
    <t>-1852244684</t>
  </si>
  <si>
    <t>https://podminky.urs.cz/item/CS_URS_2025_02/977151113</t>
  </si>
  <si>
    <t>724173441</t>
  </si>
  <si>
    <t>977332112</t>
  </si>
  <si>
    <t>Frézování drážek pro vodiče ve stěnách z cihel, rozměru do 50x50 mm</t>
  </si>
  <si>
    <t>-995737458</t>
  </si>
  <si>
    <t>https://podminky.urs.cz/item/CS_URS_2025_02/977332112</t>
  </si>
  <si>
    <t>843524924</t>
  </si>
  <si>
    <t>-552859678</t>
  </si>
  <si>
    <t>-669499896</t>
  </si>
  <si>
    <t>9,185*19 'Přepočtené koeficientem množství</t>
  </si>
  <si>
    <t>45483019</t>
  </si>
  <si>
    <t>-1469994592</t>
  </si>
  <si>
    <t>741</t>
  </si>
  <si>
    <t>Elektroinstalace - silnoproud</t>
  </si>
  <si>
    <t>741 - R01</t>
  </si>
  <si>
    <t>Demontáže</t>
  </si>
  <si>
    <t>1965902093</t>
  </si>
  <si>
    <t>741 - R02</t>
  </si>
  <si>
    <t>D+M - Rozváděč R1.1 (skříně, vybava, výplet) - celek dle schéma, včetně instalace</t>
  </si>
  <si>
    <t>1958294028</t>
  </si>
  <si>
    <t xml:space="preserve">Poznámka k položce:_x000D_
viz výkresu - D.1.2.5.2_3_x000D_
</t>
  </si>
  <si>
    <t>741 - R03</t>
  </si>
  <si>
    <t xml:space="preserve"> Kontrola zapojení rozváděčů, funkčních obvodů a jejich provizorní přepojení</t>
  </si>
  <si>
    <t>1466883215</t>
  </si>
  <si>
    <t>741 - R04</t>
  </si>
  <si>
    <t>Zapojení prvků VZT</t>
  </si>
  <si>
    <t>-904181142</t>
  </si>
  <si>
    <t>741111001</t>
  </si>
  <si>
    <t>Montáž systému podlahových kanálů se spojkami, ohyby a rohy a s nasunutím do krabic kanálů</t>
  </si>
  <si>
    <t>-531496494</t>
  </si>
  <si>
    <t>https://podminky.urs.cz/item/CS_URS_2025_02/741111001</t>
  </si>
  <si>
    <t>34573007</t>
  </si>
  <si>
    <t>kanál protahovací PVC do betonové podlahy 200x38mm 4 komory</t>
  </si>
  <si>
    <t>883482429</t>
  </si>
  <si>
    <t>"viz výkres - D.1.2.5.2_1"</t>
  </si>
  <si>
    <t>(10)</t>
  </si>
  <si>
    <t>741112061</t>
  </si>
  <si>
    <t>Montáž krabic elektroinstalačních bez napojení na trubky a lišty, demontáže a montáže víčka a přístroje přístrojových zapuštěných plastových kruhových do zdiva</t>
  </si>
  <si>
    <t>-476565621</t>
  </si>
  <si>
    <t>https://podminky.urs.cz/item/CS_URS_2025_02/741112061</t>
  </si>
  <si>
    <t>34571450</t>
  </si>
  <si>
    <t>krabice pod omítku PVC přístrojová kruhová D 70mm</t>
  </si>
  <si>
    <t>1913745321</t>
  </si>
  <si>
    <t>(104)</t>
  </si>
  <si>
    <t>34571457</t>
  </si>
  <si>
    <t>krabice pod omítku PVC odbočná kruhová D 70mm s víčkem</t>
  </si>
  <si>
    <t>359745421</t>
  </si>
  <si>
    <t>(145)</t>
  </si>
  <si>
    <t>741120001</t>
  </si>
  <si>
    <t>Montáž vodičů izolovaných měděných bez ukončení uložených pod omítku plných a laněných (např. CY), průřezu žíly 0,35 až 6 mm2</t>
  </si>
  <si>
    <t>509714104</t>
  </si>
  <si>
    <t>https://podminky.urs.cz/item/CS_URS_2025_02/741120001</t>
  </si>
  <si>
    <t>34141027</t>
  </si>
  <si>
    <t>vodič propojovací flexibilní jádro Cu lanované izolace PVC 450/750V (H07V-K) 1x6mm2</t>
  </si>
  <si>
    <t>-740488245</t>
  </si>
  <si>
    <t>(200)</t>
  </si>
  <si>
    <t>200*1,15 'Přepočtené koeficientem množství</t>
  </si>
  <si>
    <t>741122601</t>
  </si>
  <si>
    <t>Montáž kabelů měděných bez ukončení uložených pevně plných kulatých nebo bezhalogenových (např. CYKY, CYKFY) počtu a průřezu žil 2x1,5 až 6 mm2</t>
  </si>
  <si>
    <t>-1646943597</t>
  </si>
  <si>
    <t>https://podminky.urs.cz/item/CS_URS_2025_02/741122601</t>
  </si>
  <si>
    <t>34111005</t>
  </si>
  <si>
    <t>kabel instalační jádro Cu plné izolace PVC plášť PVC 450/750V (CYKY) 2x1,5mm2</t>
  </si>
  <si>
    <t>-185239142</t>
  </si>
  <si>
    <t>(270)</t>
  </si>
  <si>
    <t>270*1,15 'Přepočtené koeficientem množství</t>
  </si>
  <si>
    <t>741122611</t>
  </si>
  <si>
    <t>Montáž kabelů měděných bez ukončení uložených pevně plných kulatých nebo bezhalogenových (např. CYKY, CYKFY) počtu a průřezu žil 3x1,5 až 6 mm2</t>
  </si>
  <si>
    <t>1215347285</t>
  </si>
  <si>
    <t>https://podminky.urs.cz/item/CS_URS_2025_02/741122611</t>
  </si>
  <si>
    <t>34111030</t>
  </si>
  <si>
    <t>kabel instalační jádro Cu plné izolace PVC plášť PVC 450/750V (CYKY) 3x1,5mm2</t>
  </si>
  <si>
    <t>-1213767940</t>
  </si>
  <si>
    <t>(475+20)</t>
  </si>
  <si>
    <t>495*1,15 'Přepočtené koeficientem množství</t>
  </si>
  <si>
    <t>34111036</t>
  </si>
  <si>
    <t>kabel instalační jádro Cu plné izolace PVC plášť PVC 450/750V (CYKY) 3x2,5mm2</t>
  </si>
  <si>
    <t>-1281193767</t>
  </si>
  <si>
    <t>(1030)</t>
  </si>
  <si>
    <t>1030*1,15 'Přepočtené koeficientem množství</t>
  </si>
  <si>
    <t>741122623</t>
  </si>
  <si>
    <t>Montáž kabelů měděných bez ukončení uložených pevně plných kulatých nebo bezhalogenových (např. CYKY, CYKFY) počtu a průřezu žil 4x10 mm2</t>
  </si>
  <si>
    <t>941274860</t>
  </si>
  <si>
    <t>https://podminky.urs.cz/item/CS_URS_2025_02/741122623</t>
  </si>
  <si>
    <t>34111076</t>
  </si>
  <si>
    <t>kabel instalační jádro Cu plné izolace PVC plášť PVC 450/750V (CYKY) 4x10mm2</t>
  </si>
  <si>
    <t>-360906067</t>
  </si>
  <si>
    <t>(20)</t>
  </si>
  <si>
    <t>20*1,15 'Přepočtené koeficientem množství</t>
  </si>
  <si>
    <t>741122641</t>
  </si>
  <si>
    <t>Montáž kabelů měděných bez ukončení uložených pevně plných kulatých nebo bezhalogenových (např. CYKY, CYKFY) počtu a průřezu žil 5x1,5 až 2,5 mm2</t>
  </si>
  <si>
    <t>143723650</t>
  </si>
  <si>
    <t>https://podminky.urs.cz/item/CS_URS_2025_02/741122641</t>
  </si>
  <si>
    <t>34111090</t>
  </si>
  <si>
    <t>kabel instalační jádro Cu plné izolace PVC plášť PVC 450/750V (CYKY) 5x1,5mm2</t>
  </si>
  <si>
    <t>-322343209</t>
  </si>
  <si>
    <t>(100)</t>
  </si>
  <si>
    <t>100*1,15 'Přepočtené koeficientem množství</t>
  </si>
  <si>
    <t>741122642</t>
  </si>
  <si>
    <t>Montáž kabelů měděných bez ukončení uložených pevně plných kulatých nebo bezhalogenových (např. CYKY, CYKFY) počtu a průřezu žil 5x4 až 6 mm2</t>
  </si>
  <si>
    <t>176407621</t>
  </si>
  <si>
    <t>https://podminky.urs.cz/item/CS_URS_2025_02/741122642</t>
  </si>
  <si>
    <t>34111100</t>
  </si>
  <si>
    <t>kabel instalační jádro Cu plné izolace PVC plášť PVC 450/750V (CYKY) 5x6mm2</t>
  </si>
  <si>
    <t>323666186</t>
  </si>
  <si>
    <t>741128005</t>
  </si>
  <si>
    <t>Ostatní práce při montáži vodičů a kabelů úpravy vodičů a kabelů trasování vedení na omítce</t>
  </si>
  <si>
    <t>1708452909</t>
  </si>
  <si>
    <t>https://podminky.urs.cz/item/CS_URS_2025_02/741128005</t>
  </si>
  <si>
    <t>741132146</t>
  </si>
  <si>
    <t>Ukončení kabelů smršťovací koncovkou nebo páskou se zapojením bez letování, počtu a průřezu žil 5x6 mm2</t>
  </si>
  <si>
    <t>896185419</t>
  </si>
  <si>
    <t>https://podminky.urs.cz/item/CS_URS_2025_02/741132146</t>
  </si>
  <si>
    <t>35442114</t>
  </si>
  <si>
    <t>štítek plastový - bez označení</t>
  </si>
  <si>
    <t>-1189992342</t>
  </si>
  <si>
    <t>741310002</t>
  </si>
  <si>
    <t>Montáž spínačů jedno nebo dvoupólových nástěnných se zapojením vodičů, pro prostředí normální spínačů, řazení 1-jednopólových s plynulou regulací intenzity osvětlení</t>
  </si>
  <si>
    <t>-1533369925</t>
  </si>
  <si>
    <t>https://podminky.urs.cz/item/CS_URS_2025_02/741310002</t>
  </si>
  <si>
    <t>34539040</t>
  </si>
  <si>
    <t>přístroj stmívače pro tlačítkové spínání a otočné ovládání (typ 6520 U), šroubové svorky</t>
  </si>
  <si>
    <t>495554802</t>
  </si>
  <si>
    <t>34539055</t>
  </si>
  <si>
    <t>kryt stmívače s otočným ovládáním, s upevňovací maticí</t>
  </si>
  <si>
    <t>-1611149305</t>
  </si>
  <si>
    <t>741310101</t>
  </si>
  <si>
    <t>Montáž spínačů jedno nebo dvoupólových polozapuštěných nebo zapuštěných se zapojením vodičů bezšroubové připojení spínačů, řazení 1-jednopólových</t>
  </si>
  <si>
    <t>22134663</t>
  </si>
  <si>
    <t>https://podminky.urs.cz/item/CS_URS_2025_02/741310101</t>
  </si>
  <si>
    <t>(15)</t>
  </si>
  <si>
    <t>34539015</t>
  </si>
  <si>
    <t>přístroj spínače jednopólového, řazení 1, 1So, 1S bezšroubové svorky</t>
  </si>
  <si>
    <t>277352725</t>
  </si>
  <si>
    <t>34539049</t>
  </si>
  <si>
    <t>kryt spínače jednoduchý</t>
  </si>
  <si>
    <t>-506156282</t>
  </si>
  <si>
    <t>34539059</t>
  </si>
  <si>
    <t>rámeček jednonásobný</t>
  </si>
  <si>
    <t>-598692804</t>
  </si>
  <si>
    <t>741310111</t>
  </si>
  <si>
    <t>Montáž spínačů jedno nebo dvoupólových polozapuštěných nebo zapuštěných se zapojením vodičů bezšroubové připojení ovladačů, řazení 0/1-tlačítkových zapínacích/vypínacích</t>
  </si>
  <si>
    <t>1541645023</t>
  </si>
  <si>
    <t>https://podminky.urs.cz/item/CS_URS_2025_02/741310111</t>
  </si>
  <si>
    <t>(7)</t>
  </si>
  <si>
    <t>34539021</t>
  </si>
  <si>
    <t>přístroj ovládače zapínacího, řazení 1/0, 1/0S, 1/0So bezšroubové svorky</t>
  </si>
  <si>
    <t>419735513</t>
  </si>
  <si>
    <t>1178637602</t>
  </si>
  <si>
    <t>211817196</t>
  </si>
  <si>
    <t>741310122</t>
  </si>
  <si>
    <t>Montáž spínačů jedno nebo dvoupólových polozapuštěných nebo zapuštěných se zapojením vodičů bezšroubové připojení přepínačů, řazení 6-střídavých</t>
  </si>
  <si>
    <t>449128080</t>
  </si>
  <si>
    <t>https://podminky.urs.cz/item/CS_URS_2025_02/741310122</t>
  </si>
  <si>
    <t>34539013</t>
  </si>
  <si>
    <t>přístroj přepínače střídavého, řazení 6, 6So bezšroubové svorky</t>
  </si>
  <si>
    <t>-1459564759</t>
  </si>
  <si>
    <t>34539050</t>
  </si>
  <si>
    <t>kryt spínače dělený</t>
  </si>
  <si>
    <t>-1857062799</t>
  </si>
  <si>
    <t>-237791267</t>
  </si>
  <si>
    <t>741313001</t>
  </si>
  <si>
    <t>Montáž zásuvek domovních se zapojením vodičů bezšroubové připojení polozapuštěných nebo zapuštěných 10/16 A, provedení 2P + PE</t>
  </si>
  <si>
    <t>-1845988217</t>
  </si>
  <si>
    <t>https://podminky.urs.cz/item/CS_URS_2025_02/741313001</t>
  </si>
  <si>
    <t>34555242</t>
  </si>
  <si>
    <t>zásuvka zapuštěná dvojnásobná, šikmá, s clonkami, bezšroubové svorky</t>
  </si>
  <si>
    <t>199572817</t>
  </si>
  <si>
    <t>Poznámka k položce:_x000D_
IP40_x000D_
vč. rámečku</t>
  </si>
  <si>
    <t>(58)</t>
  </si>
  <si>
    <t>34555246</t>
  </si>
  <si>
    <t>zásuvka zapuštěná dvojnásobná šikmá s optickou přepěťovou ochranou, s clonkami, bezšroubové svorky</t>
  </si>
  <si>
    <t>-781843969</t>
  </si>
  <si>
    <t>(8)</t>
  </si>
  <si>
    <t>-262491283</t>
  </si>
  <si>
    <t>741313011</t>
  </si>
  <si>
    <t>Montáž zásuvek domovních se zapojením vodičů bezšroubové připojení chráněných v krabici 10/16 A, pro prostředí normální, provedení 2P + PE</t>
  </si>
  <si>
    <t>2062026334</t>
  </si>
  <si>
    <t>https://podminky.urs.cz/item/CS_URS_2025_02/741313011</t>
  </si>
  <si>
    <t>RMAT74201</t>
  </si>
  <si>
    <t>zásuvka 1.fáz. do podlahové krabice 45, 16A, IP40</t>
  </si>
  <si>
    <t>1962182585</t>
  </si>
  <si>
    <t>RMAT74202</t>
  </si>
  <si>
    <t>zásuvka 1.fáz. do podlahové krabice 45, 16A, IP40 s přepěťovou ochranou</t>
  </si>
  <si>
    <t>1367663475</t>
  </si>
  <si>
    <t>RMAT74203</t>
  </si>
  <si>
    <t>zásuvka do nábytku výklopná (2x zásuvka 230V, 2x RJ45, USB nabíjení)</t>
  </si>
  <si>
    <t>1230126623</t>
  </si>
  <si>
    <t>RMAT74204</t>
  </si>
  <si>
    <t>zásuvka do nábytku výklopná (3x zásuvka 230V)</t>
  </si>
  <si>
    <t>1739466758</t>
  </si>
  <si>
    <t>741313052</t>
  </si>
  <si>
    <t>Montáž zásuvek domovních se zapojením vodičů šroubové připojení nástěnných do 25 A, provedení 3P + N + PE</t>
  </si>
  <si>
    <t>1078750489</t>
  </si>
  <si>
    <t>https://podminky.urs.cz/item/CS_URS_2025_02/741313052</t>
  </si>
  <si>
    <t>35811477</t>
  </si>
  <si>
    <t>zásuvka nástěnná 16A - 5pól, řazení 3P+N+PE IP44, šroubové svorky</t>
  </si>
  <si>
    <t>1530606769</t>
  </si>
  <si>
    <t>741372021</t>
  </si>
  <si>
    <t>Montáž svítidel s integrovaným zdrojem LED se zapojením vodičů interiérových přisazených nástěnných hranatých nebo kruhových, plochy do 0,09 m2</t>
  </si>
  <si>
    <t>656344016</t>
  </si>
  <si>
    <t>https://podminky.urs.cz/item/CS_URS_2025_02/741372021</t>
  </si>
  <si>
    <t>34835014</t>
  </si>
  <si>
    <t>svítidlo LED nouzové přisazené baterie 1h piktogram</t>
  </si>
  <si>
    <t>728366334</t>
  </si>
  <si>
    <t>Poznámka k položce:_x000D_
svítidlo ozn.“N“</t>
  </si>
  <si>
    <t>741372022</t>
  </si>
  <si>
    <t>Montáž svítidel s integrovaným zdrojem LED se zapojením vodičů interiérových přisazených nástěnných hranatých nebo kruhových, plochy přes 0,09 do 0,36 m2</t>
  </si>
  <si>
    <t>500574952</t>
  </si>
  <si>
    <t>https://podminky.urs.cz/item/CS_URS_2025_02/741372022</t>
  </si>
  <si>
    <t>RMAT74206</t>
  </si>
  <si>
    <t>A - kruhové stropní/závěsné svítidlo vyrobené z hliníku s PMMA difuzorem. LED 60W 4200lm 2CCT 3000K/4000K CRI90 IP20 160°</t>
  </si>
  <si>
    <t>926889156</t>
  </si>
  <si>
    <t>RMAT74212</t>
  </si>
  <si>
    <t>E - závěsné kruhové svítidlo z hliníku s PMMA. Vyzařování nahoru a dolů LED 106W 9578lm + 4550lm 4000K - stmívatelné</t>
  </si>
  <si>
    <t>-1108571989</t>
  </si>
  <si>
    <t>RMAT74213</t>
  </si>
  <si>
    <t>F - nástěnné výkonné svítidlo s vyzařováním nahoru. Hliník. LED 43,03W 4000K 5725lm. Bílá - stmívatelné 102° včetně zdroje</t>
  </si>
  <si>
    <t>227808553</t>
  </si>
  <si>
    <t>RMAT74214</t>
  </si>
  <si>
    <t>G - zapuštěné kruhové svítidlo do SDK, hliník LED 18-25W 1800-2500lm 4000K, bílá prisma 90° UGR&lt;19 IP44</t>
  </si>
  <si>
    <t>1733340262</t>
  </si>
  <si>
    <t>RMAT74215</t>
  </si>
  <si>
    <t>H - zapuštěné kruhové svítidlo do SDK, hliník LED 8-15W 864-1620lm 4000K, bílá prisma 90° UGR&lt;19 IP44</t>
  </si>
  <si>
    <t>186835621</t>
  </si>
  <si>
    <t>RMAT74216</t>
  </si>
  <si>
    <t>J - nástěnné výkonné svítidlo s vyzařováním nahoru i dolů. Hliník, LED 32W 3420lm 4000/3000K</t>
  </si>
  <si>
    <t>1122504882</t>
  </si>
  <si>
    <t>RMAT74219</t>
  </si>
  <si>
    <t>M - stropní / nástěnné svítidlo vyrobené z hliníku s PMMA difuzorem. LED 19W 1950lm 3000K/4000K IP20 110°</t>
  </si>
  <si>
    <t>-80227295</t>
  </si>
  <si>
    <t>741372073</t>
  </si>
  <si>
    <t>Montáž svítidel s integrovaným zdrojem LED se zapojením vodičů interiérových závěsných hranatých nebo kruhových plochy přes 0,09 do 0,36 m2</t>
  </si>
  <si>
    <t>-1582639725</t>
  </si>
  <si>
    <t>https://podminky.urs.cz/item/CS_URS_2025_02/741372073</t>
  </si>
  <si>
    <t>RMAT74208</t>
  </si>
  <si>
    <t>C - zápustná magnetická lišta 48V čtvercová sestava, bílá W30xH54mm. Včetně rohových spojek a driveru 200W</t>
  </si>
  <si>
    <t>245712017</t>
  </si>
  <si>
    <t>RMAT74209</t>
  </si>
  <si>
    <t>C- reflektor pro magnetický systém, hliník, LED 10,8W 1120lm 4000K 50° CRI90 Bílá</t>
  </si>
  <si>
    <t>-2011592953</t>
  </si>
  <si>
    <t>RMAT74210</t>
  </si>
  <si>
    <t>D - zápustná magnetická lišta 48V čtvercová sestava, bílá W30xH54mm. Včetně rohových pojek a driveru 100W</t>
  </si>
  <si>
    <t>1216521740</t>
  </si>
  <si>
    <t>RMAT74211</t>
  </si>
  <si>
    <t>D- závěsné svítidlo pro magnetický systém LED 13W 615-1040lm 4000K, bílá, hliník nastavitelný úhel vyzař. 15-50°</t>
  </si>
  <si>
    <t>1561276142</t>
  </si>
  <si>
    <t>RMAT74217</t>
  </si>
  <si>
    <t>K - závěsné liniové svítidlo z hliníku s vyzařováním nahoru i dolů. LED 18-24W  3CCT 3000K/4000K CRI90 80° 2520-3360lm, bílá prisma UGR&lt;19 IP20</t>
  </si>
  <si>
    <t>-1407342768</t>
  </si>
  <si>
    <t>RMAT74218</t>
  </si>
  <si>
    <t>L - závěsné liniové svítidlo z hliníku s vyzařováním nahoru i dolů. LED 37-49W 3CCT 3000K/4000K CRI90 80° 5180-6860lm, bílá prisma UGR&lt;19 IP20</t>
  </si>
  <si>
    <t>-1439656092</t>
  </si>
  <si>
    <t>741372101</t>
  </si>
  <si>
    <t>Montáž svítidel s integrovaným zdrojem LED se zapojením vodičů interiérových vestavných stropních bodových</t>
  </si>
  <si>
    <t>-1190619964</t>
  </si>
  <si>
    <t>https://podminky.urs.cz/item/CS_URS_2025_02/741372101</t>
  </si>
  <si>
    <t>RMAT74207</t>
  </si>
  <si>
    <t>B - zápustné svítidlo do SDK pro bezrámečkovou montáž vyrobené z hliníku s LED zdrojem 11W 1210lm 4000K 50° CRI90 Bílá IP44</t>
  </si>
  <si>
    <t>1407374968</t>
  </si>
  <si>
    <t>741372113</t>
  </si>
  <si>
    <t>Montáž svítidel s integrovaným zdrojem LED se zapojením vodičů interiérových vestavných stěnových páskových</t>
  </si>
  <si>
    <t>-1845814347</t>
  </si>
  <si>
    <t>https://podminky.urs.cz/item/CS_URS_2025_02/741372113</t>
  </si>
  <si>
    <t>34774016</t>
  </si>
  <si>
    <t>LED pásek 24V 10-20W/m</t>
  </si>
  <si>
    <t>862521468</t>
  </si>
  <si>
    <t>18*1,05 'Přepočtené koeficientem množství</t>
  </si>
  <si>
    <t>34825039</t>
  </si>
  <si>
    <t>konektor napájení LED pásků 10mm IP 20 2 pin</t>
  </si>
  <si>
    <t>576180441</t>
  </si>
  <si>
    <t>RMAT74205</t>
  </si>
  <si>
    <t>SDK rampa vestavný mléčný difuzor na 1 pásek</t>
  </si>
  <si>
    <t>-1534843117</t>
  </si>
  <si>
    <t>14*1,15 'Přepočtené koeficientem množství</t>
  </si>
  <si>
    <t>34825022</t>
  </si>
  <si>
    <t>ALU profil rovný vestavný mléčný difuzor dl 2m na 1 pásek</t>
  </si>
  <si>
    <t>610254352</t>
  </si>
  <si>
    <t>34825037</t>
  </si>
  <si>
    <t>LED driver 24V 50-100W</t>
  </si>
  <si>
    <t>-346287866</t>
  </si>
  <si>
    <t>34825038</t>
  </si>
  <si>
    <t>LED driver 24V 100-200W</t>
  </si>
  <si>
    <t>1525055919</t>
  </si>
  <si>
    <t>741810003</t>
  </si>
  <si>
    <t>Zkoušky a prohlídky elektrických rozvodů a zařízení celková prohlídka a vyhotovení revizní zprávy pro objem montážních prací přes 500 do 1000 tis. Kč</t>
  </si>
  <si>
    <t>-1875505836</t>
  </si>
  <si>
    <t>https://podminky.urs.cz/item/CS_URS_2025_02/741810003</t>
  </si>
  <si>
    <t>741810011</t>
  </si>
  <si>
    <t>Zkoušky a prohlídky elektrických rozvodů a zařízení celková prohlídka a vyhotovení revizní zprávy pro objem montážních prací Příplatek k ceně 0003 za každých dalších i započatých 500 tis. Kč přes 1000 tis. Kč</t>
  </si>
  <si>
    <t>705347105</t>
  </si>
  <si>
    <t>https://podminky.urs.cz/item/CS_URS_2025_02/741810011</t>
  </si>
  <si>
    <t>741910412</t>
  </si>
  <si>
    <t>Montáž žlabů bez stojiny a výložníků kovových s podpěrkami a příslušenstvím bez víka, šířky do 150 mm</t>
  </si>
  <si>
    <t>120801424</t>
  </si>
  <si>
    <t>https://podminky.urs.cz/item/CS_URS_2025_02/741910412</t>
  </si>
  <si>
    <t>34575603</t>
  </si>
  <si>
    <t>žlab kabelový drátěný ŽZ v do 60mm š do 150mm</t>
  </si>
  <si>
    <t>-1699137697</t>
  </si>
  <si>
    <t>"žlab 50x50" (15)</t>
  </si>
  <si>
    <t>15*1,05 'Přepočtené koeficientem množství</t>
  </si>
  <si>
    <t>34575607</t>
  </si>
  <si>
    <t>žlab kabelový drátěný ŽZ v přes 60mm š do 150mm</t>
  </si>
  <si>
    <t>2016076287</t>
  </si>
  <si>
    <t>"žlab 100x100" (5)</t>
  </si>
  <si>
    <t>5*1,05 'Přepočtené koeficientem množství</t>
  </si>
  <si>
    <t>741910413</t>
  </si>
  <si>
    <t>Montáž žlabů bez stojiny a výložníků kovových s podpěrkami a příslušenstvím bez víka, šířky přes 150 do 250 mm</t>
  </si>
  <si>
    <t>1752696205</t>
  </si>
  <si>
    <t>https://podminky.urs.cz/item/CS_URS_2025_02/741910413</t>
  </si>
  <si>
    <t>34575604</t>
  </si>
  <si>
    <t>žlab kabelový drátěný ŽZ v přes 60mm š přes 150 do 250mm</t>
  </si>
  <si>
    <t>1849683623</t>
  </si>
  <si>
    <t>"žlab 200x100" (15)</t>
  </si>
  <si>
    <t>741920312</t>
  </si>
  <si>
    <t>Protipožární ucpávky svazků kabelů prostup stěnou tloušťky 100 mm tmelem, požární odolnost EI 90 při 10% zaplnění prostupu kabely průměr prostupu 120 mm</t>
  </si>
  <si>
    <t>885303648</t>
  </si>
  <si>
    <t>https://podminky.urs.cz/item/CS_URS_2025_02/741920312</t>
  </si>
  <si>
    <t>998741121</t>
  </si>
  <si>
    <t>Přesun hmot pro silnoproud stanovený z hmotnosti přesunovaného materiálu vodorovná dopravní vzdálenost do 50 m ruční (bez užití mechanizace) v objektech výšky do 6 m</t>
  </si>
  <si>
    <t>747237185</t>
  </si>
  <si>
    <t>https://podminky.urs.cz/item/CS_URS_2025_02/998741121</t>
  </si>
  <si>
    <t>742</t>
  </si>
  <si>
    <t>Elektroinstalace - slaboproud</t>
  </si>
  <si>
    <t>742110002</t>
  </si>
  <si>
    <t>Montáž trubek elektroinstalačních plastových ohebných uložených pod omítku</t>
  </si>
  <si>
    <t>-2042831939</t>
  </si>
  <si>
    <t>https://podminky.urs.cz/item/CS_URS_2025_02/742110002</t>
  </si>
  <si>
    <t>34571554</t>
  </si>
  <si>
    <t>trubka elektroinstalační tuhá středně odolná z PVC UV stabilní D 17,1/20mm</t>
  </si>
  <si>
    <t>-429950764</t>
  </si>
  <si>
    <t>100*1,05 'Přepočtené koeficientem množství</t>
  </si>
  <si>
    <t>34571555</t>
  </si>
  <si>
    <t>trubka elektroinstalační tuhá středně odolná z PVC UV stabilní D 21,7/25mm</t>
  </si>
  <si>
    <t>-1956489590</t>
  </si>
  <si>
    <t>742128003</t>
  </si>
  <si>
    <t>Ostatní práce při montáži kabelů úpravy kabelů svazkování</t>
  </si>
  <si>
    <t>964790041</t>
  </si>
  <si>
    <t>https://podminky.urs.cz/item/CS_URS_2025_02/742128003</t>
  </si>
  <si>
    <t>34572312</t>
  </si>
  <si>
    <t>páska stahovací kabelová 4,8x200mm</t>
  </si>
  <si>
    <t>-1728754251</t>
  </si>
  <si>
    <t>400*0,01 'Přepočtené koeficientem množství</t>
  </si>
  <si>
    <t>742220232</t>
  </si>
  <si>
    <t>Montáž příslušenství detektor na stěnu nebo na strop</t>
  </si>
  <si>
    <t>1721184091</t>
  </si>
  <si>
    <t>https://podminky.urs.cz/item/CS_URS_2025_02/742220232</t>
  </si>
  <si>
    <t>40461016</t>
  </si>
  <si>
    <t>detektor pohybu stropní 360°</t>
  </si>
  <si>
    <t>-1921813870</t>
  </si>
  <si>
    <t>(1)</t>
  </si>
  <si>
    <t>998742121</t>
  </si>
  <si>
    <t>Přesun hmot pro slaboproud stanovený z hmotnosti přesunovaného materiálu vodorovná dopravní vzdálenost do 50 m ruční (bez užití mechanizace) v objektech výšky do 6 m</t>
  </si>
  <si>
    <t>1909867305</t>
  </si>
  <si>
    <t>https://podminky.urs.cz/item/CS_URS_2025_02/998742121</t>
  </si>
  <si>
    <t>HZS</t>
  </si>
  <si>
    <t>Hodinové zúčtovací sazby</t>
  </si>
  <si>
    <t>HZS2232</t>
  </si>
  <si>
    <t>Hodinové zúčtovací sazby profesí PSV provádění stavebních instalací elektrikář odborný</t>
  </si>
  <si>
    <t>hod</t>
  </si>
  <si>
    <t>512</t>
  </si>
  <si>
    <t>-2127890407</t>
  </si>
  <si>
    <t>https://podminky.urs.cz/item/CS_URS_2025_02/HZS2232</t>
  </si>
  <si>
    <t>Poznámka k položce:_x000D_
Montážní práce neměřitelné</t>
  </si>
  <si>
    <t>VRN1</t>
  </si>
  <si>
    <t>Průzkumné, geodetické a projektové práce</t>
  </si>
  <si>
    <t>013254000</t>
  </si>
  <si>
    <t>Dokumentace skutečného provedení stavby</t>
  </si>
  <si>
    <t>119363473</t>
  </si>
  <si>
    <t>https://podminky.urs.cz/item/CS_URS_2025_02/013254000</t>
  </si>
  <si>
    <t>013294000</t>
  </si>
  <si>
    <t>Ostatní dokumentace stavby</t>
  </si>
  <si>
    <t>893750588</t>
  </si>
  <si>
    <t>https://podminky.urs.cz/item/CS_URS_2025_02/013294000</t>
  </si>
  <si>
    <t>Poznámka k položce:_x000D_
Realizační dokumentace</t>
  </si>
  <si>
    <t>045203000</t>
  </si>
  <si>
    <t>Kompletační činnost</t>
  </si>
  <si>
    <t>-1881489111</t>
  </si>
  <si>
    <t>https://podminky.urs.cz/item/CS_URS_2025_02/045203000</t>
  </si>
  <si>
    <t>Poznámka k položce:_x000D_
Komplexní vyzkoušení, předání</t>
  </si>
  <si>
    <t>045303000</t>
  </si>
  <si>
    <t>Koordinační činnost</t>
  </si>
  <si>
    <t>1889652474</t>
  </si>
  <si>
    <t>https://podminky.urs.cz/item/CS_URS_2025_02/045303000</t>
  </si>
  <si>
    <t>1.06 - Elektronické komunikace</t>
  </si>
  <si>
    <t>-1304363301</t>
  </si>
  <si>
    <t>(200)*0,05</t>
  </si>
  <si>
    <t>-1503306343</t>
  </si>
  <si>
    <t>-1144398910</t>
  </si>
  <si>
    <t>-1068945454</t>
  </si>
  <si>
    <t>694490830</t>
  </si>
  <si>
    <t>-2088714094</t>
  </si>
  <si>
    <t>1608235260</t>
  </si>
  <si>
    <t>-968155436</t>
  </si>
  <si>
    <t>1,623*19 'Přepočtené koeficientem množství</t>
  </si>
  <si>
    <t>-1862532122</t>
  </si>
  <si>
    <t>-703880529</t>
  </si>
  <si>
    <t>210196181</t>
  </si>
  <si>
    <t>34575006</t>
  </si>
  <si>
    <t>kanál podlahový elektroinstalační Pz 150x40mm</t>
  </si>
  <si>
    <t>679291786</t>
  </si>
  <si>
    <t>(24)</t>
  </si>
  <si>
    <t>933314551</t>
  </si>
  <si>
    <t>-839404337</t>
  </si>
  <si>
    <t>(18)</t>
  </si>
  <si>
    <t>1976817724</t>
  </si>
  <si>
    <t>-822487164</t>
  </si>
  <si>
    <t>742 - R01</t>
  </si>
  <si>
    <t>571989733</t>
  </si>
  <si>
    <t>742 - R03</t>
  </si>
  <si>
    <t>D+M - Provizorní napojení racku / serveru a docházky na napájení a síť</t>
  </si>
  <si>
    <t>-2109620621</t>
  </si>
  <si>
    <t>742 - R04</t>
  </si>
  <si>
    <t>D+M - Nastavení, parametrizace a zprovoznění síťových prvků vč. docházkového systému a napojení na stávající síť</t>
  </si>
  <si>
    <t>-2018460925</t>
  </si>
  <si>
    <t>742110041</t>
  </si>
  <si>
    <t>Montáž lišt elektroinstalačních vkládacích</t>
  </si>
  <si>
    <t>-1056892058</t>
  </si>
  <si>
    <t>https://podminky.urs.cz/item/CS_URS_2025_02/742110041</t>
  </si>
  <si>
    <t>34571007</t>
  </si>
  <si>
    <t>lišta elektroinstalační vkládací hranatá PVC 40x20mm</t>
  </si>
  <si>
    <t>-983535427</t>
  </si>
  <si>
    <t>20*1,05 'Přepočtené koeficientem množství</t>
  </si>
  <si>
    <t>34571008</t>
  </si>
  <si>
    <t>lišta elektroinstalační vkládací hranatá PVC 40x40mm</t>
  </si>
  <si>
    <t>96208219</t>
  </si>
  <si>
    <t>(30)</t>
  </si>
  <si>
    <t>30*1,05 'Přepočtené koeficientem množství</t>
  </si>
  <si>
    <t>742110102</t>
  </si>
  <si>
    <t>Montáž kabelového žlabu šířky do 150 mm</t>
  </si>
  <si>
    <t>1612020406</t>
  </si>
  <si>
    <t>https://podminky.urs.cz/item/CS_URS_2025_02/742110102</t>
  </si>
  <si>
    <t>-2096159667</t>
  </si>
  <si>
    <t>(16)</t>
  </si>
  <si>
    <t>742110202</t>
  </si>
  <si>
    <t>Montáž podlahových krabic montovaných do mazaniny</t>
  </si>
  <si>
    <t>1574571465</t>
  </si>
  <si>
    <t>https://podminky.urs.cz/item/CS_URS_2025_02/742110202</t>
  </si>
  <si>
    <t>34571593</t>
  </si>
  <si>
    <t>krabice přístrojová horizontální bezrámečková do zdvojených a betonových podlah 12 modulů</t>
  </si>
  <si>
    <t>1018470826</t>
  </si>
  <si>
    <t>34571576</t>
  </si>
  <si>
    <t>kryt kovový s rámečkem nerez 8/12 modulů</t>
  </si>
  <si>
    <t>829997571</t>
  </si>
  <si>
    <t>34571676</t>
  </si>
  <si>
    <t>sada nivelační pro podlahové krabice</t>
  </si>
  <si>
    <t>sada</t>
  </si>
  <si>
    <t>-628147998</t>
  </si>
  <si>
    <t>1201984766</t>
  </si>
  <si>
    <t>446496521</t>
  </si>
  <si>
    <t>200*0,01 'Přepočtené koeficientem množství</t>
  </si>
  <si>
    <t>1609303372</t>
  </si>
  <si>
    <t>34571072</t>
  </si>
  <si>
    <t>trubka elektroinstalační ohebná z PVC oranžová d 20mm</t>
  </si>
  <si>
    <t>-89998775</t>
  </si>
  <si>
    <t>200*1,05 'Přepočtené koeficientem množství</t>
  </si>
  <si>
    <t>742124002</t>
  </si>
  <si>
    <t>Montáž kabelů datových FTP, UTP, STP pro vnitřní rozvody do trubky</t>
  </si>
  <si>
    <t>270233073</t>
  </si>
  <si>
    <t>https://podminky.urs.cz/item/CS_URS_2025_02/742124002</t>
  </si>
  <si>
    <t>34121321</t>
  </si>
  <si>
    <t>kabel datový bezhalogenový třída reakce na oheň Dcas2d2a1 jádro Cu plné (U/UTP) kategorie 6</t>
  </si>
  <si>
    <t>-1172030471</t>
  </si>
  <si>
    <t>(610)</t>
  </si>
  <si>
    <t>610*1,2 'Přepočtené koeficientem množství</t>
  </si>
  <si>
    <t>742330012</t>
  </si>
  <si>
    <t>Montáž strukturované kabeláže zařízení do rozvaděče switche, UPS, DVR, server bez nastavení</t>
  </si>
  <si>
    <t>-78445436</t>
  </si>
  <si>
    <t>https://podminky.urs.cz/item/CS_URS_2025_02/742330012</t>
  </si>
  <si>
    <t>35712105</t>
  </si>
  <si>
    <t>switch 24 portů Gigabit (24x PoE/PoE+) kapacita 48Gbps 370W</t>
  </si>
  <si>
    <t>426178131</t>
  </si>
  <si>
    <t>742330044</t>
  </si>
  <si>
    <t>Montáž strukturované kabeláže zásuvek datových pod omítku, do nábytku, do parapetního žlabu nebo podlahové krabice 1 až 6 pozic</t>
  </si>
  <si>
    <t>-1847309310</t>
  </si>
  <si>
    <t>https://podminky.urs.cz/item/CS_URS_2025_02/742330044</t>
  </si>
  <si>
    <t>34555002</t>
  </si>
  <si>
    <t>zásuvka datová jednonásobná kompletní s rámečkem, RJ45, Kat 6, UTP, svorky IDC</t>
  </si>
  <si>
    <t>-286860250</t>
  </si>
  <si>
    <t>RMAT74101</t>
  </si>
  <si>
    <t>zásuvka RJ45 Kat. 6 profil 45, komplet</t>
  </si>
  <si>
    <t>-1053088868</t>
  </si>
  <si>
    <t>34555004</t>
  </si>
  <si>
    <t>zásuvka datová dvojnásobná kompletní s rámečkem, RJ45, Kat. 6 UTP, svorky IDC</t>
  </si>
  <si>
    <t>387380827</t>
  </si>
  <si>
    <t>742330051</t>
  </si>
  <si>
    <t>Montáž strukturované kabeláže zásuvek datových popis portu zásuvky</t>
  </si>
  <si>
    <t>-1033380796</t>
  </si>
  <si>
    <t>https://podminky.urs.cz/item/CS_URS_2025_02/742330051</t>
  </si>
  <si>
    <t>742330052</t>
  </si>
  <si>
    <t>Montáž strukturované kabeláže zásuvek datových popis portů patchpanelu</t>
  </si>
  <si>
    <t>-1232959583</t>
  </si>
  <si>
    <t>https://podminky.urs.cz/item/CS_URS_2025_02/742330052</t>
  </si>
  <si>
    <t>742330061</t>
  </si>
  <si>
    <t>Montáž strukturované kabeláže bodu přístupového včetně nastavení</t>
  </si>
  <si>
    <t>928596250</t>
  </si>
  <si>
    <t>https://podminky.urs.cz/item/CS_URS_2025_02/742330061</t>
  </si>
  <si>
    <t>40371012</t>
  </si>
  <si>
    <t>bod přístupový vnitřní, WiFi 6</t>
  </si>
  <si>
    <t>-1014807375</t>
  </si>
  <si>
    <t>Poznámka k položce:_x000D_
Dvoupásmový Wi-Fi Access Point pro rozšíření Wi-Fi sítě na strop / do podhledu, 2,4/5 GHz, 802.11ax (3 Gb/s), 2x 10/100/1000T, PoE</t>
  </si>
  <si>
    <t>742330101</t>
  </si>
  <si>
    <t>Montáž strukturované kabeláže měření segmentu metalického s vyhotovením protokolu</t>
  </si>
  <si>
    <t>162683019</t>
  </si>
  <si>
    <t>https://podminky.urs.cz/item/CS_URS_2025_02/742330101</t>
  </si>
  <si>
    <t>619212115</t>
  </si>
  <si>
    <t>1692972340</t>
  </si>
  <si>
    <t>1813813512</t>
  </si>
  <si>
    <t>1194785324</t>
  </si>
  <si>
    <t>333679747</t>
  </si>
  <si>
    <t>1.07 - EZS</t>
  </si>
  <si>
    <t>-1225974970</t>
  </si>
  <si>
    <t>(130)*0,05</t>
  </si>
  <si>
    <t>981308164</t>
  </si>
  <si>
    <t>1283895926</t>
  </si>
  <si>
    <t>898106621</t>
  </si>
  <si>
    <t>-233749997</t>
  </si>
  <si>
    <t>-571439458</t>
  </si>
  <si>
    <t>-1008914608</t>
  </si>
  <si>
    <t>-1943207011</t>
  </si>
  <si>
    <t>1,4*19 'Přepočtené koeficientem množství</t>
  </si>
  <si>
    <t>549448790</t>
  </si>
  <si>
    <t>-1396316223</t>
  </si>
  <si>
    <t>-1079113875</t>
  </si>
  <si>
    <t>-1308523923</t>
  </si>
  <si>
    <t>1892984694</t>
  </si>
  <si>
    <t>"viz výkres - D.1.2.7.2_1"</t>
  </si>
  <si>
    <t>(130)</t>
  </si>
  <si>
    <t>130*1,05 'Přepočtené koeficientem množství</t>
  </si>
  <si>
    <t>742121001</t>
  </si>
  <si>
    <t>Montáž kabelů sdělovacích pro vnitřní rozvody počtu žil do 15</t>
  </si>
  <si>
    <t>1567223450</t>
  </si>
  <si>
    <t>https://podminky.urs.cz/item/CS_URS_2025_02/742121001</t>
  </si>
  <si>
    <t>34121120</t>
  </si>
  <si>
    <t>kabel sdělovací stíněný laminovanou Al fólií s příložným Cu drátem jádro Cu plné izolace PVC plášť PVC 100V (SYKFY) 4x2x0,5mm2</t>
  </si>
  <si>
    <t>1648235244</t>
  </si>
  <si>
    <t>(425)</t>
  </si>
  <si>
    <t>425*1,2 'Přepočtené koeficientem množství</t>
  </si>
  <si>
    <t>742220013</t>
  </si>
  <si>
    <t>Montáž ústředny PZTS se zdrojem bez komunikátoru přes 12 linek</t>
  </si>
  <si>
    <t>857980546</t>
  </si>
  <si>
    <t>https://podminky.urs.cz/item/CS_URS_2025_02/742220013</t>
  </si>
  <si>
    <t>40462038</t>
  </si>
  <si>
    <t>ústředna PZTS se zabudovaným LAN a GSM komunikátorem a rádiovým modulem, se zdrojem</t>
  </si>
  <si>
    <t>1116502462</t>
  </si>
  <si>
    <t>742220053</t>
  </si>
  <si>
    <t>Montáž krabice pro magnetický kontakt propojovací</t>
  </si>
  <si>
    <t>1037091224</t>
  </si>
  <si>
    <t>https://podminky.urs.cz/item/CS_URS_2025_02/742220053</t>
  </si>
  <si>
    <t>40466067</t>
  </si>
  <si>
    <t>krabice plastová, propojovací</t>
  </si>
  <si>
    <t>1429727192</t>
  </si>
  <si>
    <t>742220231</t>
  </si>
  <si>
    <t>Montáž příslušenství pro PZTS kombinovaný kloubový držák pro pohybový detektor na strop nebo na stěnu</t>
  </si>
  <si>
    <t>-1335935299</t>
  </si>
  <si>
    <t>https://podminky.urs.cz/item/CS_URS_2025_02/742220231</t>
  </si>
  <si>
    <t>40468000</t>
  </si>
  <si>
    <t>držák kloubový pro PIR detektory</t>
  </si>
  <si>
    <t>515832509</t>
  </si>
  <si>
    <t>Montáž příslušenství pro PZTS detektor na stěnu nebo na strop</t>
  </si>
  <si>
    <t>422158701</t>
  </si>
  <si>
    <t>40461025</t>
  </si>
  <si>
    <t>detektor pohybu duální sběrnicový, PIR / MW</t>
  </si>
  <si>
    <t>1852843172</t>
  </si>
  <si>
    <t>Poznámka k položce:_x000D_
PIR dosah 12 m_x000D_
MW dosah 9 m</t>
  </si>
  <si>
    <t>"PIR" (7)</t>
  </si>
  <si>
    <t>"MW" (3)</t>
  </si>
  <si>
    <t>742220236</t>
  </si>
  <si>
    <t>Montáž příslušenství pro PZTS magnetický kontakt závrtný čtyřdrátový</t>
  </si>
  <si>
    <t>1710253034</t>
  </si>
  <si>
    <t>https://podminky.urs.cz/item/CS_URS_2025_02/742220236</t>
  </si>
  <si>
    <t>40461042</t>
  </si>
  <si>
    <t>kontakt bezdrátový magnetický</t>
  </si>
  <si>
    <t>-46767942</t>
  </si>
  <si>
    <t>742220241</t>
  </si>
  <si>
    <t>Montáž příslušenství pro PZTS armovaná hadice k magnetickému kontaktu</t>
  </si>
  <si>
    <t>1060856999</t>
  </si>
  <si>
    <t>https://podminky.urs.cz/item/CS_URS_2025_02/742220241</t>
  </si>
  <si>
    <t>40461043</t>
  </si>
  <si>
    <t>kabel armovaný, 8 vodičů, 1,8m</t>
  </si>
  <si>
    <t>186164087</t>
  </si>
  <si>
    <t>742220401</t>
  </si>
  <si>
    <t>Nastavení a oživení PZTS programování základních parametrů ústředny</t>
  </si>
  <si>
    <t>528659130</t>
  </si>
  <si>
    <t>https://podminky.urs.cz/item/CS_URS_2025_02/742220401</t>
  </si>
  <si>
    <t>742220402</t>
  </si>
  <si>
    <t>Nastavení a oživení PZTS programování systému na jeden detektor</t>
  </si>
  <si>
    <t>-12190197</t>
  </si>
  <si>
    <t>https://podminky.urs.cz/item/CS_URS_2025_02/742220402</t>
  </si>
  <si>
    <t>742220411</t>
  </si>
  <si>
    <t>Nastavení a oživení PZTS oživení systému na jeden detektor</t>
  </si>
  <si>
    <t>-968434160</t>
  </si>
  <si>
    <t>https://podminky.urs.cz/item/CS_URS_2025_02/742220411</t>
  </si>
  <si>
    <t>742220421</t>
  </si>
  <si>
    <t>Nastavení a oživení PZTS instalace přístupového SW</t>
  </si>
  <si>
    <t>1220609159</t>
  </si>
  <si>
    <t>https://podminky.urs.cz/item/CS_URS_2025_02/742220421</t>
  </si>
  <si>
    <t>742220501</t>
  </si>
  <si>
    <t>Zkoušky a revize PZTS zkoušky TIČR</t>
  </si>
  <si>
    <t>576564099</t>
  </si>
  <si>
    <t>https://podminky.urs.cz/item/CS_URS_2025_02/742220501</t>
  </si>
  <si>
    <t>742220511</t>
  </si>
  <si>
    <t>Zkoušky a revize PZTS revize výchozí systému PZTS</t>
  </si>
  <si>
    <t>-203225230</t>
  </si>
  <si>
    <t>https://podminky.urs.cz/item/CS_URS_2025_02/742220511</t>
  </si>
  <si>
    <t>742240006</t>
  </si>
  <si>
    <t>Montáž elektronické kontroly vstupu klávesnicové čtečky USB k PC pro načítání karet do programu</t>
  </si>
  <si>
    <t>1633598364</t>
  </si>
  <si>
    <t>https://podminky.urs.cz/item/CS_URS_2025_02/742240006</t>
  </si>
  <si>
    <t>40467091</t>
  </si>
  <si>
    <t>klávesnice ústředny PZTS, dvouřádkový displej, podsvícená klávesnice, čtečka bezkontaktních karet</t>
  </si>
  <si>
    <t>-1021270766</t>
  </si>
  <si>
    <t>1313365424</t>
  </si>
  <si>
    <t>742 - R02</t>
  </si>
  <si>
    <t>Provizorní napojení EZS u zadního vchodu (zámek, klávesnice / čtečka) na napájení a síť</t>
  </si>
  <si>
    <t>1266379746</t>
  </si>
  <si>
    <t>-1366206430</t>
  </si>
  <si>
    <t>-874700390</t>
  </si>
  <si>
    <t>130267895</t>
  </si>
  <si>
    <t>2128174566</t>
  </si>
  <si>
    <t>-1564287621</t>
  </si>
  <si>
    <t>OST</t>
  </si>
  <si>
    <t>Ostatní</t>
  </si>
  <si>
    <t>VON - Vedlejší a ostatní náklady</t>
  </si>
  <si>
    <t xml:space="preserve">    VRN3 - Zařízení staveniště</t>
  </si>
  <si>
    <t>011002000</t>
  </si>
  <si>
    <t>Průzkumné práce</t>
  </si>
  <si>
    <t>Kč</t>
  </si>
  <si>
    <t>-620439100</t>
  </si>
  <si>
    <t>https://podminky.urs.cz/item/CS_URS_2025_02/011002000</t>
  </si>
  <si>
    <t>Poznámka k položce:_x000D_
lokální průzkumné práce při provádění sanačních oprav zavlhlého zdiva</t>
  </si>
  <si>
    <t>-928277177</t>
  </si>
  <si>
    <t>-1704566813</t>
  </si>
  <si>
    <t>VRN3</t>
  </si>
  <si>
    <t>Zařízení staveniště</t>
  </si>
  <si>
    <t>030001000</t>
  </si>
  <si>
    <t>1052794895</t>
  </si>
  <si>
    <t>https://podminky.urs.cz/item/CS_URS_2025_02/030001000</t>
  </si>
  <si>
    <t>Poznámka k položce:_x000D_
např. chemické WC, mobilní oplocení (zábrany proti pádu do výkopů), skládky materiálů atp.</t>
  </si>
  <si>
    <t>1119507963</t>
  </si>
  <si>
    <t xml:space="preserve">Poznámka k položce:_x000D_
Dále také:_x000D_
- vyřízení záborů, žádostí o uzavírky,_x000D_
- jednání s úřady,_x000D_
- jednání s dotčenými účastníky stavebního řízení,_x000D_
- zpracování změn díla včetně změnových rozpočtů, _x000D_
- vypracování technologických postupů,_x000D_
- apod._x000D_
_x000D_
</t>
  </si>
  <si>
    <t>SEZNAM FIGUR</t>
  </si>
  <si>
    <t>Výměra</t>
  </si>
  <si>
    <t>Použití figury:</t>
  </si>
  <si>
    <t>Vykopávky v uzavřených prostorech v hornině třídy těžitelnosti I skupiny 1 až 3 ručně</t>
  </si>
  <si>
    <t>Úprava pláně v hornině třídy těžitelnosti I skupiny 3 se zhutněním ručně</t>
  </si>
  <si>
    <t>Podsyp pod základové konstrukce se zhutněním z hrubého kameniva frakce 16 až 32 mm</t>
  </si>
  <si>
    <t>Základové desky ze ŽB se zvýšenými nároky na prostředí tř. C 25/30</t>
  </si>
  <si>
    <t>Výztuž základových desek svařovanými sítěmi Kari</t>
  </si>
  <si>
    <t>Mazanina tl přes 80 do 120 mm z betonu prostého bez zvýšených nároků na prostředí tř. C 16/20</t>
  </si>
  <si>
    <t>Příplatek k mazanině tl přes 80 do 120 mm za přehlazení povrchu</t>
  </si>
  <si>
    <t>Separační vrstva z PE fólie</t>
  </si>
  <si>
    <t>Broušení nerovností betonových podlah do 2 mm - stržení šlemu</t>
  </si>
  <si>
    <t>Provedení izolace proti zemní vlhkosti vodorovné za studena nátěrem penetračním</t>
  </si>
  <si>
    <t>Vysátí podkladu před pokládkou dlažby</t>
  </si>
  <si>
    <t>Nátěr penetrační na podlahu</t>
  </si>
  <si>
    <t>Samonivelační stěrka podlah pevnosti 20 MPa tl přes 3 do 5 mm</t>
  </si>
  <si>
    <t>Čištění vnitřních ploch podlah nebo schodišť po položení dlažby chemickými prostředky</t>
  </si>
  <si>
    <t>Zametení betonových podlah před provedením nátěru</t>
  </si>
  <si>
    <t>Vysátí betonových podlah před provedením nátěru</t>
  </si>
  <si>
    <t>Penetrační syntetický nátěr hladkých betonových podlah</t>
  </si>
  <si>
    <t>Dvojnásobné bílé malby ze směsí za sucha dobře otěruvzdorných v místnostech do 3,80 m</t>
  </si>
  <si>
    <t>Vodorovné přemístění výkopku z horniny třídy těžitelnosti I skupiny 1 až 3 stavebním kolečkem do 10 m</t>
  </si>
  <si>
    <t>Vodorovné přemístění přes 500 do 1000 m výkopku/sypaniny z horniny třídy těžitelnosti I skupiny 1 až 3</t>
  </si>
  <si>
    <t>Nakládání výkopku z hornin třídy těžitelnosti I skupiny 1 až 3 ručně</t>
  </si>
  <si>
    <t>Poplatek za uložení zeminy a kamení na recyklační skládce (skládkovné) kód odpadu 17 05 04</t>
  </si>
  <si>
    <t>Uložení sypaniny na skládky nebo meziskládky</t>
  </si>
  <si>
    <t>Rozebrání dlažeb z mozaiky komunikací pro pěší ručně</t>
  </si>
  <si>
    <t>Odstranění podkladu z kameniva drceného tl přes 100 do 200 mm ručně</t>
  </si>
  <si>
    <t>Podklad ze štěrkodrtě ŠD plochy do 100 m2 tl 200 mm</t>
  </si>
  <si>
    <t>Kladení dlažby z mozaiky jednobarevné komunikací pro pěší lože z kameniva</t>
  </si>
  <si>
    <t>Očištění dlažebních kostek mozaikových kamenivem těženým nebo MV</t>
  </si>
  <si>
    <t>Olepení rámů a keramických soklů lepící páskou</t>
  </si>
  <si>
    <t>Začištění omítek kolem oken, dveří, podlah nebo obkladů</t>
  </si>
  <si>
    <t>Obvodová dilatace podlahovým páskem z pěnového PE s fólií mezi stěnou a mazaninou nebo potěrem v 100 mm</t>
  </si>
  <si>
    <t>Zakrytí stěny PE fólií</t>
  </si>
  <si>
    <t>Oprava vnitřní vápenné štukové omítky stěn tl jádrové omítky do 20 mm a tl štuku do 3 mm v rozsahu plochy do 10 %</t>
  </si>
  <si>
    <t>Oškrabání malby v místnostech v do 3,80 m</t>
  </si>
  <si>
    <t>Provedení izolace proti zemní vlhkosti svislé za studena nátěrem penetračním</t>
  </si>
  <si>
    <t>Provedení izolace proti zemní vlhkosti hydroizolační stěrkou svislé na zdivu, 2 vrstvy</t>
  </si>
  <si>
    <t>SDK stěna předsazená tl 62,5 mm profil CW+UW 50 deska 1xA 12,5 bez izolace EI 15</t>
  </si>
  <si>
    <t>SDK stěna předsazená základní penetrační nátěr</t>
  </si>
  <si>
    <t>Příplatek k SDK stěně předsazené za rovinnost kvality Q3</t>
  </si>
  <si>
    <t>SDK podhled desky 1xA 12,5 bez izolace dvouvrstvá spodní kce profil CD+UD</t>
  </si>
  <si>
    <t>SDK podhled základní penetrační nátěr</t>
  </si>
  <si>
    <t>Příplatek k SDK podhledu za rovinnost kvality Q3</t>
  </si>
  <si>
    <t>Montáž soklů z dlaždic keramických rovných lepených cementovým flexibilním lepidlem v přes 90 do 120 mm</t>
  </si>
  <si>
    <t>Podlahy spárování silikonem</t>
  </si>
  <si>
    <t>Ometení (oprášení) stěny při přípravě podkladu</t>
  </si>
  <si>
    <t>Nátěr penetrační na stěnu</t>
  </si>
  <si>
    <t>Čištění vnitřních ploch stěn po provedení obkladu chemickými prostředky</t>
  </si>
  <si>
    <t>Spárování vnitřních obkladů silikonem</t>
  </si>
  <si>
    <t>Montáž obkladu stěn z pravoúhlých desek z měkkého kamene do malty tl přes 30 do 50 mm</t>
  </si>
  <si>
    <t>Základní antikorozní jednonásobný syntetický samozákladující nátěr zámečnických konstrukcí</t>
  </si>
  <si>
    <t>Bezoplachové odrezivění zámečnických konstrukcí</t>
  </si>
  <si>
    <t>Odmaštění zámečnických konstrukcí vodou ředitelným odmašťovačem</t>
  </si>
  <si>
    <t>Ometení zámečnických konstrukcí</t>
  </si>
  <si>
    <t>Vyčištění budov bytové a občanské výstavby při výšce podlaží do 4 m</t>
  </si>
  <si>
    <t>Zakrytí podlahy PE fólií</t>
  </si>
  <si>
    <t>Zakrytí vnitřních podlah včetně pozdějšího odkrytí</t>
  </si>
  <si>
    <t>Otlučení (osekání) vnitřní vápenné nebo vápenocementové omítky stěn v rozsahu přes 50 do 100 %</t>
  </si>
  <si>
    <t>Sanační postřik vnitřních stěn nanášený celoplošně ručně</t>
  </si>
  <si>
    <t>Sanační omítka podkladní vnitřních stěn nanášená ručně</t>
  </si>
  <si>
    <t>Omítka sanační jádrová vnitřních stěn nanášená ručně</t>
  </si>
  <si>
    <t>Sanační štuk vnitřních stěn tloušťky do 3 mm</t>
  </si>
  <si>
    <t>Otlučení (osekání) vnější vápenné nebo vápenocementové omítky stupně členitosti 1 a 2 v rozsahu přes 80 do 100 %</t>
  </si>
  <si>
    <t>Sanační postřik vnějších stěn nanášený celoplošně ručně</t>
  </si>
  <si>
    <t>Sanační vápenná jednovrstvá omítka vnějších stěn nanášená ručně</t>
  </si>
  <si>
    <t>Příplatek k sanační vápenné jednovrstvé omítce vnějších stěn za každých dalších 5 mm tloušťky přes 20 mm strojně</t>
  </si>
  <si>
    <t>Ometení omítek před provedením nátěru</t>
  </si>
  <si>
    <t>Oprášení omítek před provedením nátěru</t>
  </si>
  <si>
    <t>Krycí jednonásobný vápenný nátěr omítek stupně členitosti 1 a 2</t>
  </si>
  <si>
    <t>"napojení na stávající potrubí"</t>
  </si>
  <si>
    <t>(0,5*0,5*0,5)*4</t>
  </si>
  <si>
    <t>Obsypání potrubí ručně sypaninou bez prohození, uloženou do 3 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</si>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</sst>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5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sz val="9"/>
      <name val="Trebuchet MS"/>
      <family val="2"/>
      <charset val="238"/>
    </font>
    <font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166" fontId="33" fillId="0" borderId="14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39" fillId="0" borderId="23" xfId="0" applyFont="1" applyBorder="1" applyAlignment="1">
      <alignment horizontal="center" vertical="center"/>
    </xf>
    <xf numFmtId="49" fontId="39" fillId="0" borderId="23" xfId="0" applyNumberFormat="1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center" vertical="center" wrapText="1"/>
    </xf>
    <xf numFmtId="167" fontId="39" fillId="0" borderId="23" xfId="0" applyNumberFormat="1" applyFont="1" applyBorder="1" applyAlignment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>
      <alignment horizontal="left" vertical="center"/>
    </xf>
    <xf numFmtId="0" fontId="52" fillId="0" borderId="1" xfId="0" applyFont="1" applyBorder="1" applyAlignment="1">
      <alignment vertical="top"/>
    </xf>
    <xf numFmtId="0" fontId="52" fillId="0" borderId="1" xfId="0" applyFont="1" applyBorder="1" applyAlignment="1">
      <alignment horizontal="left" vertical="center"/>
    </xf>
    <xf numFmtId="0" fontId="52" fillId="0" borderId="1" xfId="0" applyFont="1" applyBorder="1" applyAlignment="1">
      <alignment horizontal="center" vertical="center"/>
    </xf>
    <xf numFmtId="49" fontId="52" fillId="0" borderId="1" xfId="0" applyNumberFormat="1" applyFont="1" applyBorder="1" applyAlignment="1">
      <alignment horizontal="left" vertical="center"/>
    </xf>
    <xf numFmtId="0" fontId="51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  <xf numFmtId="0" fontId="0" fillId="0" borderId="0" xfId="0"/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 wrapText="1"/>
    </xf>
    <xf numFmtId="0" fontId="44" fillId="0" borderId="29" xfId="0" applyFont="1" applyBorder="1" applyAlignment="1">
      <alignment horizontal="left"/>
    </xf>
    <xf numFmtId="0" fontId="43" fillId="0" borderId="1" xfId="0" applyFont="1" applyBorder="1" applyAlignment="1">
      <alignment horizontal="center" vertical="center"/>
    </xf>
    <xf numFmtId="49" fontId="45" fillId="0" borderId="1" xfId="0" applyNumberFormat="1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65430" cy="26543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65430" cy="26543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65430" cy="26543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65430" cy="26543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65430" cy="26543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65430" cy="26543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65430" cy="26543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65430" cy="26543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65430" cy="26543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5_02/771121011" TargetMode="External"/><Relationship Id="rId21" Type="http://schemas.openxmlformats.org/officeDocument/2006/relationships/hyperlink" Target="https://podminky.urs.cz/item/CS_URS_2025_02/317944325" TargetMode="External"/><Relationship Id="rId42" Type="http://schemas.openxmlformats.org/officeDocument/2006/relationships/hyperlink" Target="https://podminky.urs.cz/item/CS_URS_2025_02/619991001" TargetMode="External"/><Relationship Id="rId63" Type="http://schemas.openxmlformats.org/officeDocument/2006/relationships/hyperlink" Target="https://podminky.urs.cz/item/CS_URS_2025_02/968072455" TargetMode="External"/><Relationship Id="rId84" Type="http://schemas.openxmlformats.org/officeDocument/2006/relationships/hyperlink" Target="https://podminky.urs.cz/item/CS_URS_2025_02/711192202" TargetMode="External"/><Relationship Id="rId138" Type="http://schemas.openxmlformats.org/officeDocument/2006/relationships/hyperlink" Target="https://podminky.urs.cz/item/CS_URS_2025_02/781495115" TargetMode="External"/><Relationship Id="rId159" Type="http://schemas.openxmlformats.org/officeDocument/2006/relationships/hyperlink" Target="https://podminky.urs.cz/item/CS_URS_2025_02/783913151" TargetMode="External"/><Relationship Id="rId107" Type="http://schemas.openxmlformats.org/officeDocument/2006/relationships/hyperlink" Target="https://podminky.urs.cz/item/CS_URS_2025_02/767531121" TargetMode="External"/><Relationship Id="rId11" Type="http://schemas.openxmlformats.org/officeDocument/2006/relationships/hyperlink" Target="https://podminky.urs.cz/item/CS_URS_2025_02/181912112" TargetMode="External"/><Relationship Id="rId32" Type="http://schemas.openxmlformats.org/officeDocument/2006/relationships/hyperlink" Target="https://podminky.urs.cz/item/CS_URS_2025_02/564861011" TargetMode="External"/><Relationship Id="rId53" Type="http://schemas.openxmlformats.org/officeDocument/2006/relationships/hyperlink" Target="https://podminky.urs.cz/item/CS_URS_2025_02/633811111" TargetMode="External"/><Relationship Id="rId74" Type="http://schemas.openxmlformats.org/officeDocument/2006/relationships/hyperlink" Target="https://podminky.urs.cz/item/CS_URS_2025_02/985131111" TargetMode="External"/><Relationship Id="rId128" Type="http://schemas.openxmlformats.org/officeDocument/2006/relationships/hyperlink" Target="https://podminky.urs.cz/item/CS_URS_2025_02/771591264" TargetMode="External"/><Relationship Id="rId149" Type="http://schemas.openxmlformats.org/officeDocument/2006/relationships/hyperlink" Target="https://podminky.urs.cz/item/CS_URS_2025_02/783301303" TargetMode="External"/><Relationship Id="rId5" Type="http://schemas.openxmlformats.org/officeDocument/2006/relationships/hyperlink" Target="https://podminky.urs.cz/item/CS_URS_2025_02/162211319" TargetMode="External"/><Relationship Id="rId95" Type="http://schemas.openxmlformats.org/officeDocument/2006/relationships/hyperlink" Target="https://podminky.urs.cz/item/CS_URS_2025_02/763131714" TargetMode="External"/><Relationship Id="rId160" Type="http://schemas.openxmlformats.org/officeDocument/2006/relationships/hyperlink" Target="https://podminky.urs.cz/item/CS_URS_2025_02/784121001" TargetMode="External"/><Relationship Id="rId22" Type="http://schemas.openxmlformats.org/officeDocument/2006/relationships/hyperlink" Target="https://podminky.urs.cz/item/CS_URS_2025_02/319202242" TargetMode="External"/><Relationship Id="rId43" Type="http://schemas.openxmlformats.org/officeDocument/2006/relationships/hyperlink" Target="https://podminky.urs.cz/item/CS_URS_2025_02/619991005" TargetMode="External"/><Relationship Id="rId64" Type="http://schemas.openxmlformats.org/officeDocument/2006/relationships/hyperlink" Target="https://podminky.urs.cz/item/CS_URS_2025_02/968072456" TargetMode="External"/><Relationship Id="rId118" Type="http://schemas.openxmlformats.org/officeDocument/2006/relationships/hyperlink" Target="https://podminky.urs.cz/item/CS_URS_2025_02/771151012" TargetMode="External"/><Relationship Id="rId139" Type="http://schemas.openxmlformats.org/officeDocument/2006/relationships/hyperlink" Target="https://podminky.urs.cz/item/CS_URS_2025_02/781495141" TargetMode="External"/><Relationship Id="rId85" Type="http://schemas.openxmlformats.org/officeDocument/2006/relationships/hyperlink" Target="https://podminky.urs.cz/item/CS_URS_2025_02/998711121" TargetMode="External"/><Relationship Id="rId150" Type="http://schemas.openxmlformats.org/officeDocument/2006/relationships/hyperlink" Target="https://podminky.urs.cz/item/CS_URS_2025_02/783301311" TargetMode="External"/><Relationship Id="rId12" Type="http://schemas.openxmlformats.org/officeDocument/2006/relationships/hyperlink" Target="https://podminky.urs.cz/item/CS_URS_2025_02/271532212" TargetMode="External"/><Relationship Id="rId17" Type="http://schemas.openxmlformats.org/officeDocument/2006/relationships/hyperlink" Target="https://podminky.urs.cz/item/CS_URS_2025_02/310237291" TargetMode="External"/><Relationship Id="rId33" Type="http://schemas.openxmlformats.org/officeDocument/2006/relationships/hyperlink" Target="https://podminky.urs.cz/item/CS_URS_2025_02/591411111" TargetMode="External"/><Relationship Id="rId38" Type="http://schemas.openxmlformats.org/officeDocument/2006/relationships/hyperlink" Target="https://podminky.urs.cz/item/CS_URS_2025_02/612315421" TargetMode="External"/><Relationship Id="rId59" Type="http://schemas.openxmlformats.org/officeDocument/2006/relationships/hyperlink" Target="https://podminky.urs.cz/item/CS_URS_2025_02/961044111" TargetMode="External"/><Relationship Id="rId103" Type="http://schemas.openxmlformats.org/officeDocument/2006/relationships/hyperlink" Target="https://podminky.urs.cz/item/CS_URS_2025_02/766660745" TargetMode="External"/><Relationship Id="rId108" Type="http://schemas.openxmlformats.org/officeDocument/2006/relationships/hyperlink" Target="https://podminky.urs.cz/item/CS_URS_2025_02/767531215" TargetMode="External"/><Relationship Id="rId124" Type="http://schemas.openxmlformats.org/officeDocument/2006/relationships/hyperlink" Target="https://podminky.urs.cz/item/CS_URS_2025_02/771591112" TargetMode="External"/><Relationship Id="rId129" Type="http://schemas.openxmlformats.org/officeDocument/2006/relationships/hyperlink" Target="https://podminky.urs.cz/item/CS_URS_2025_02/771592011" TargetMode="External"/><Relationship Id="rId54" Type="http://schemas.openxmlformats.org/officeDocument/2006/relationships/hyperlink" Target="https://podminky.urs.cz/item/CS_URS_2025_02/634112126" TargetMode="External"/><Relationship Id="rId70" Type="http://schemas.openxmlformats.org/officeDocument/2006/relationships/hyperlink" Target="https://podminky.urs.cz/item/CS_URS_2025_02/976084111" TargetMode="External"/><Relationship Id="rId75" Type="http://schemas.openxmlformats.org/officeDocument/2006/relationships/hyperlink" Target="https://podminky.urs.cz/item/CS_URS_2025_02/997013211" TargetMode="External"/><Relationship Id="rId91" Type="http://schemas.openxmlformats.org/officeDocument/2006/relationships/hyperlink" Target="https://podminky.urs.cz/item/CS_URS_2025_02/763121714" TargetMode="External"/><Relationship Id="rId96" Type="http://schemas.openxmlformats.org/officeDocument/2006/relationships/hyperlink" Target="https://podminky.urs.cz/item/CS_URS_2025_02/763131771" TargetMode="External"/><Relationship Id="rId140" Type="http://schemas.openxmlformats.org/officeDocument/2006/relationships/hyperlink" Target="https://podminky.urs.cz/item/CS_URS_2025_02/781495142" TargetMode="External"/><Relationship Id="rId145" Type="http://schemas.openxmlformats.org/officeDocument/2006/relationships/hyperlink" Target="https://podminky.urs.cz/item/CS_URS_2025_02/782111113" TargetMode="External"/><Relationship Id="rId161" Type="http://schemas.openxmlformats.org/officeDocument/2006/relationships/hyperlink" Target="https://podminky.urs.cz/item/CS_URS_2025_02/784121011" TargetMode="External"/><Relationship Id="rId166" Type="http://schemas.openxmlformats.org/officeDocument/2006/relationships/hyperlink" Target="https://podminky.urs.cz/item/CS_URS_2025_02/784221101" TargetMode="External"/><Relationship Id="rId1" Type="http://schemas.openxmlformats.org/officeDocument/2006/relationships/hyperlink" Target="https://podminky.urs.cz/item/CS_URS_2025_02/113106111" TargetMode="External"/><Relationship Id="rId6" Type="http://schemas.openxmlformats.org/officeDocument/2006/relationships/hyperlink" Target="https://podminky.urs.cz/item/CS_URS_2025_02/162351104" TargetMode="External"/><Relationship Id="rId23" Type="http://schemas.openxmlformats.org/officeDocument/2006/relationships/hyperlink" Target="https://podminky.urs.cz/item/CS_URS_2025_02/319202243" TargetMode="External"/><Relationship Id="rId28" Type="http://schemas.openxmlformats.org/officeDocument/2006/relationships/hyperlink" Target="https://podminky.urs.cz/item/CS_URS_2025_02/346244383" TargetMode="External"/><Relationship Id="rId49" Type="http://schemas.openxmlformats.org/officeDocument/2006/relationships/hyperlink" Target="https://podminky.urs.cz/item/CS_URS_2025_02/631311124" TargetMode="External"/><Relationship Id="rId114" Type="http://schemas.openxmlformats.org/officeDocument/2006/relationships/hyperlink" Target="https://podminky.urs.cz/item/CS_URS_2025_02/767995113" TargetMode="External"/><Relationship Id="rId119" Type="http://schemas.openxmlformats.org/officeDocument/2006/relationships/hyperlink" Target="https://podminky.urs.cz/item/CS_URS_2025_02/771471810" TargetMode="External"/><Relationship Id="rId44" Type="http://schemas.openxmlformats.org/officeDocument/2006/relationships/hyperlink" Target="https://podminky.urs.cz/item/CS_URS_2025_02/619991021" TargetMode="External"/><Relationship Id="rId60" Type="http://schemas.openxmlformats.org/officeDocument/2006/relationships/hyperlink" Target="https://podminky.urs.cz/item/CS_URS_2025_02/962032230" TargetMode="External"/><Relationship Id="rId65" Type="http://schemas.openxmlformats.org/officeDocument/2006/relationships/hyperlink" Target="https://podminky.urs.cz/item/CS_URS_2025_02/971033561" TargetMode="External"/><Relationship Id="rId81" Type="http://schemas.openxmlformats.org/officeDocument/2006/relationships/hyperlink" Target="https://podminky.urs.cz/item/CS_URS_2025_02/711112001" TargetMode="External"/><Relationship Id="rId86" Type="http://schemas.openxmlformats.org/officeDocument/2006/relationships/hyperlink" Target="https://podminky.urs.cz/item/CS_URS_2025_02/713121121" TargetMode="External"/><Relationship Id="rId130" Type="http://schemas.openxmlformats.org/officeDocument/2006/relationships/hyperlink" Target="https://podminky.urs.cz/item/CS_URS_2025_02/998771121" TargetMode="External"/><Relationship Id="rId135" Type="http://schemas.openxmlformats.org/officeDocument/2006/relationships/hyperlink" Target="https://podminky.urs.cz/item/CS_URS_2025_02/781471810" TargetMode="External"/><Relationship Id="rId151" Type="http://schemas.openxmlformats.org/officeDocument/2006/relationships/hyperlink" Target="https://podminky.urs.cz/item/CS_URS_2025_02/783301401" TargetMode="External"/><Relationship Id="rId156" Type="http://schemas.openxmlformats.org/officeDocument/2006/relationships/hyperlink" Target="https://podminky.urs.cz/item/CS_URS_2025_02/783827127" TargetMode="External"/><Relationship Id="rId13" Type="http://schemas.openxmlformats.org/officeDocument/2006/relationships/hyperlink" Target="https://podminky.urs.cz/item/CS_URS_2025_02/273322511" TargetMode="External"/><Relationship Id="rId18" Type="http://schemas.openxmlformats.org/officeDocument/2006/relationships/hyperlink" Target="https://podminky.urs.cz/item/CS_URS_2025_02/311231126" TargetMode="External"/><Relationship Id="rId39" Type="http://schemas.openxmlformats.org/officeDocument/2006/relationships/hyperlink" Target="https://podminky.urs.cz/item/CS_URS_2025_02/612324111" TargetMode="External"/><Relationship Id="rId109" Type="http://schemas.openxmlformats.org/officeDocument/2006/relationships/hyperlink" Target="https://podminky.urs.cz/item/CS_URS_2025_02/767640114" TargetMode="External"/><Relationship Id="rId34" Type="http://schemas.openxmlformats.org/officeDocument/2006/relationships/hyperlink" Target="https://podminky.urs.cz/item/CS_URS_2025_02/611315421" TargetMode="External"/><Relationship Id="rId50" Type="http://schemas.openxmlformats.org/officeDocument/2006/relationships/hyperlink" Target="https://podminky.urs.cz/item/CS_URS_2025_02/631319012" TargetMode="External"/><Relationship Id="rId55" Type="http://schemas.openxmlformats.org/officeDocument/2006/relationships/hyperlink" Target="https://podminky.urs.cz/item/CS_URS_2025_02/642944121" TargetMode="External"/><Relationship Id="rId76" Type="http://schemas.openxmlformats.org/officeDocument/2006/relationships/hyperlink" Target="https://podminky.urs.cz/item/CS_URS_2025_02/997013501" TargetMode="External"/><Relationship Id="rId97" Type="http://schemas.openxmlformats.org/officeDocument/2006/relationships/hyperlink" Target="https://podminky.urs.cz/item/CS_URS_2025_02/998763331" TargetMode="External"/><Relationship Id="rId104" Type="http://schemas.openxmlformats.org/officeDocument/2006/relationships/hyperlink" Target="https://podminky.urs.cz/item/CS_URS_2025_02/766682111" TargetMode="External"/><Relationship Id="rId120" Type="http://schemas.openxmlformats.org/officeDocument/2006/relationships/hyperlink" Target="https://podminky.urs.cz/item/CS_URS_2025_02/771474113" TargetMode="External"/><Relationship Id="rId125" Type="http://schemas.openxmlformats.org/officeDocument/2006/relationships/hyperlink" Target="https://podminky.urs.cz/item/CS_URS_2025_02/771591115" TargetMode="External"/><Relationship Id="rId141" Type="http://schemas.openxmlformats.org/officeDocument/2006/relationships/hyperlink" Target="https://podminky.urs.cz/item/CS_URS_2025_02/781495143" TargetMode="External"/><Relationship Id="rId146" Type="http://schemas.openxmlformats.org/officeDocument/2006/relationships/hyperlink" Target="https://podminky.urs.cz/item/CS_URS_2025_02/782113811" TargetMode="External"/><Relationship Id="rId167" Type="http://schemas.openxmlformats.org/officeDocument/2006/relationships/drawing" Target="../drawings/drawing2.xml"/><Relationship Id="rId7" Type="http://schemas.openxmlformats.org/officeDocument/2006/relationships/hyperlink" Target="https://podminky.urs.cz/item/CS_URS_2025_02/162751119" TargetMode="External"/><Relationship Id="rId71" Type="http://schemas.openxmlformats.org/officeDocument/2006/relationships/hyperlink" Target="https://podminky.urs.cz/item/CS_URS_2025_02/978013191" TargetMode="External"/><Relationship Id="rId92" Type="http://schemas.openxmlformats.org/officeDocument/2006/relationships/hyperlink" Target="https://podminky.urs.cz/item/CS_URS_2025_02/763121751" TargetMode="External"/><Relationship Id="rId162" Type="http://schemas.openxmlformats.org/officeDocument/2006/relationships/hyperlink" Target="https://podminky.urs.cz/item/CS_URS_2025_02/784171001" TargetMode="External"/><Relationship Id="rId2" Type="http://schemas.openxmlformats.org/officeDocument/2006/relationships/hyperlink" Target="https://podminky.urs.cz/item/CS_URS_2025_02/113107122" TargetMode="External"/><Relationship Id="rId29" Type="http://schemas.openxmlformats.org/officeDocument/2006/relationships/hyperlink" Target="https://podminky.urs.cz/item/CS_URS_2025_02/346481111" TargetMode="External"/><Relationship Id="rId24" Type="http://schemas.openxmlformats.org/officeDocument/2006/relationships/hyperlink" Target="https://podminky.urs.cz/item/CS_URS_2025_02/319202244" TargetMode="External"/><Relationship Id="rId40" Type="http://schemas.openxmlformats.org/officeDocument/2006/relationships/hyperlink" Target="https://podminky.urs.cz/item/CS_URS_2025_02/612325131" TargetMode="External"/><Relationship Id="rId45" Type="http://schemas.openxmlformats.org/officeDocument/2006/relationships/hyperlink" Target="https://podminky.urs.cz/item/CS_URS_2025_02/619995001" TargetMode="External"/><Relationship Id="rId66" Type="http://schemas.openxmlformats.org/officeDocument/2006/relationships/hyperlink" Target="https://podminky.urs.cz/item/CS_URS_2025_02/971033651" TargetMode="External"/><Relationship Id="rId87" Type="http://schemas.openxmlformats.org/officeDocument/2006/relationships/hyperlink" Target="https://podminky.urs.cz/item/CS_URS_2025_02/998713121" TargetMode="External"/><Relationship Id="rId110" Type="http://schemas.openxmlformats.org/officeDocument/2006/relationships/hyperlink" Target="https://podminky.urs.cz/item/CS_URS_2025_02/767646510" TargetMode="External"/><Relationship Id="rId115" Type="http://schemas.openxmlformats.org/officeDocument/2006/relationships/hyperlink" Target="https://podminky.urs.cz/item/CS_URS_2025_02/998767121" TargetMode="External"/><Relationship Id="rId131" Type="http://schemas.openxmlformats.org/officeDocument/2006/relationships/hyperlink" Target="https://podminky.urs.cz/item/CS_URS_2025_02/781111011" TargetMode="External"/><Relationship Id="rId136" Type="http://schemas.openxmlformats.org/officeDocument/2006/relationships/hyperlink" Target="https://podminky.urs.cz/item/CS_URS_2025_02/781472224" TargetMode="External"/><Relationship Id="rId157" Type="http://schemas.openxmlformats.org/officeDocument/2006/relationships/hyperlink" Target="https://podminky.urs.cz/item/CS_URS_2025_02/783901451" TargetMode="External"/><Relationship Id="rId61" Type="http://schemas.openxmlformats.org/officeDocument/2006/relationships/hyperlink" Target="https://podminky.urs.cz/item/CS_URS_2025_02/962032231" TargetMode="External"/><Relationship Id="rId82" Type="http://schemas.openxmlformats.org/officeDocument/2006/relationships/hyperlink" Target="https://podminky.urs.cz/item/CS_URS_2025_02/711141559" TargetMode="External"/><Relationship Id="rId152" Type="http://schemas.openxmlformats.org/officeDocument/2006/relationships/hyperlink" Target="https://podminky.urs.cz/item/CS_URS_2025_02/783314203" TargetMode="External"/><Relationship Id="rId19" Type="http://schemas.openxmlformats.org/officeDocument/2006/relationships/hyperlink" Target="https://podminky.urs.cz/item/CS_URS_2025_02/317121251" TargetMode="External"/><Relationship Id="rId14" Type="http://schemas.openxmlformats.org/officeDocument/2006/relationships/hyperlink" Target="https://podminky.urs.cz/item/CS_URS_2025_02/273362021" TargetMode="External"/><Relationship Id="rId30" Type="http://schemas.openxmlformats.org/officeDocument/2006/relationships/hyperlink" Target="https://podminky.urs.cz/item/CS_URS_2025_02/413232221" TargetMode="External"/><Relationship Id="rId35" Type="http://schemas.openxmlformats.org/officeDocument/2006/relationships/hyperlink" Target="https://podminky.urs.cz/item/CS_URS_2025_02/612315223" TargetMode="External"/><Relationship Id="rId56" Type="http://schemas.openxmlformats.org/officeDocument/2006/relationships/hyperlink" Target="https://podminky.urs.cz/item/CS_URS_2025_02/949101111" TargetMode="External"/><Relationship Id="rId77" Type="http://schemas.openxmlformats.org/officeDocument/2006/relationships/hyperlink" Target="https://podminky.urs.cz/item/CS_URS_2025_02/997013509" TargetMode="External"/><Relationship Id="rId100" Type="http://schemas.openxmlformats.org/officeDocument/2006/relationships/hyperlink" Target="https://podminky.urs.cz/item/CS_URS_2025_02/766660711" TargetMode="External"/><Relationship Id="rId105" Type="http://schemas.openxmlformats.org/officeDocument/2006/relationships/hyperlink" Target="https://podminky.urs.cz/item/CS_URS_2025_02/766695212" TargetMode="External"/><Relationship Id="rId126" Type="http://schemas.openxmlformats.org/officeDocument/2006/relationships/hyperlink" Target="https://podminky.urs.cz/item/CS_URS_2025_02/771591241" TargetMode="External"/><Relationship Id="rId147" Type="http://schemas.openxmlformats.org/officeDocument/2006/relationships/hyperlink" Target="https://podminky.urs.cz/item/CS_URS_2025_02/782991441" TargetMode="External"/><Relationship Id="rId8" Type="http://schemas.openxmlformats.org/officeDocument/2006/relationships/hyperlink" Target="https://podminky.urs.cz/item/CS_URS_2025_02/167111101" TargetMode="External"/><Relationship Id="rId51" Type="http://schemas.openxmlformats.org/officeDocument/2006/relationships/hyperlink" Target="https://podminky.urs.cz/item/CS_URS_2025_02/631319196" TargetMode="External"/><Relationship Id="rId72" Type="http://schemas.openxmlformats.org/officeDocument/2006/relationships/hyperlink" Target="https://podminky.urs.cz/item/CS_URS_2025_02/978015391" TargetMode="External"/><Relationship Id="rId93" Type="http://schemas.openxmlformats.org/officeDocument/2006/relationships/hyperlink" Target="https://podminky.urs.cz/item/CS_URS_2025_02/763121761" TargetMode="External"/><Relationship Id="rId98" Type="http://schemas.openxmlformats.org/officeDocument/2006/relationships/hyperlink" Target="https://podminky.urs.cz/item/CS_URS_2025_02/766660191" TargetMode="External"/><Relationship Id="rId121" Type="http://schemas.openxmlformats.org/officeDocument/2006/relationships/hyperlink" Target="https://podminky.urs.cz/item/CS_URS_2025_02/771571810" TargetMode="External"/><Relationship Id="rId142" Type="http://schemas.openxmlformats.org/officeDocument/2006/relationships/hyperlink" Target="https://podminky.urs.cz/item/CS_URS_2025_02/781495153" TargetMode="External"/><Relationship Id="rId163" Type="http://schemas.openxmlformats.org/officeDocument/2006/relationships/hyperlink" Target="https://podminky.urs.cz/item/CS_URS_2025_02/784171101" TargetMode="External"/><Relationship Id="rId3" Type="http://schemas.openxmlformats.org/officeDocument/2006/relationships/hyperlink" Target="https://podminky.urs.cz/item/CS_URS_2025_02/139711111" TargetMode="External"/><Relationship Id="rId25" Type="http://schemas.openxmlformats.org/officeDocument/2006/relationships/hyperlink" Target="https://podminky.urs.cz/item/CS_URS_2025_02/319202245" TargetMode="External"/><Relationship Id="rId46" Type="http://schemas.openxmlformats.org/officeDocument/2006/relationships/hyperlink" Target="https://podminky.urs.cz/item/CS_URS_2025_02/622131151" TargetMode="External"/><Relationship Id="rId67" Type="http://schemas.openxmlformats.org/officeDocument/2006/relationships/hyperlink" Target="https://podminky.urs.cz/item/CS_URS_2025_02/973031151" TargetMode="External"/><Relationship Id="rId116" Type="http://schemas.openxmlformats.org/officeDocument/2006/relationships/hyperlink" Target="https://podminky.urs.cz/item/CS_URS_2025_02/771111011" TargetMode="External"/><Relationship Id="rId137" Type="http://schemas.openxmlformats.org/officeDocument/2006/relationships/hyperlink" Target="https://podminky.urs.cz/item/CS_URS_2025_02/781472291" TargetMode="External"/><Relationship Id="rId158" Type="http://schemas.openxmlformats.org/officeDocument/2006/relationships/hyperlink" Target="https://podminky.urs.cz/item/CS_URS_2025_02/783901453" TargetMode="External"/><Relationship Id="rId20" Type="http://schemas.openxmlformats.org/officeDocument/2006/relationships/hyperlink" Target="https://podminky.urs.cz/item/CS_URS_2025_02/317944323" TargetMode="External"/><Relationship Id="rId41" Type="http://schemas.openxmlformats.org/officeDocument/2006/relationships/hyperlink" Target="https://podminky.urs.cz/item/CS_URS_2025_02/612328131" TargetMode="External"/><Relationship Id="rId62" Type="http://schemas.openxmlformats.org/officeDocument/2006/relationships/hyperlink" Target="https://podminky.urs.cz/item/CS_URS_2025_02/967031742" TargetMode="External"/><Relationship Id="rId83" Type="http://schemas.openxmlformats.org/officeDocument/2006/relationships/hyperlink" Target="https://podminky.urs.cz/item/CS_URS_2025_02/711142559" TargetMode="External"/><Relationship Id="rId88" Type="http://schemas.openxmlformats.org/officeDocument/2006/relationships/hyperlink" Target="https://podminky.urs.cz/item/CS_URS_2025_02/751398031" TargetMode="External"/><Relationship Id="rId111" Type="http://schemas.openxmlformats.org/officeDocument/2006/relationships/hyperlink" Target="https://podminky.urs.cz/item/CS_URS_2025_02/767649191" TargetMode="External"/><Relationship Id="rId132" Type="http://schemas.openxmlformats.org/officeDocument/2006/relationships/hyperlink" Target="https://podminky.urs.cz/item/CS_URS_2025_02/781121011" TargetMode="External"/><Relationship Id="rId153" Type="http://schemas.openxmlformats.org/officeDocument/2006/relationships/hyperlink" Target="https://podminky.urs.cz/item/CS_URS_2025_02/783317101" TargetMode="External"/><Relationship Id="rId15" Type="http://schemas.openxmlformats.org/officeDocument/2006/relationships/hyperlink" Target="https://podminky.urs.cz/item/CS_URS_2025_02/310237251" TargetMode="External"/><Relationship Id="rId36" Type="http://schemas.openxmlformats.org/officeDocument/2006/relationships/hyperlink" Target="https://podminky.urs.cz/item/CS_URS_2025_02/612315225" TargetMode="External"/><Relationship Id="rId57" Type="http://schemas.openxmlformats.org/officeDocument/2006/relationships/hyperlink" Target="https://podminky.urs.cz/item/CS_URS_2025_02/952901111" TargetMode="External"/><Relationship Id="rId106" Type="http://schemas.openxmlformats.org/officeDocument/2006/relationships/hyperlink" Target="https://podminky.urs.cz/item/CS_URS_2025_02/998766121" TargetMode="External"/><Relationship Id="rId127" Type="http://schemas.openxmlformats.org/officeDocument/2006/relationships/hyperlink" Target="https://podminky.urs.cz/item/CS_URS_2025_02/771591242" TargetMode="External"/><Relationship Id="rId10" Type="http://schemas.openxmlformats.org/officeDocument/2006/relationships/hyperlink" Target="https://podminky.urs.cz/item/CS_URS_2025_02/171251201" TargetMode="External"/><Relationship Id="rId31" Type="http://schemas.openxmlformats.org/officeDocument/2006/relationships/hyperlink" Target="https://podminky.urs.cz/item/CS_URS_2025_02/413232231" TargetMode="External"/><Relationship Id="rId52" Type="http://schemas.openxmlformats.org/officeDocument/2006/relationships/hyperlink" Target="https://podminky.urs.cz/item/CS_URS_2025_02/632481213" TargetMode="External"/><Relationship Id="rId73" Type="http://schemas.openxmlformats.org/officeDocument/2006/relationships/hyperlink" Target="https://podminky.urs.cz/item/CS_URS_2025_02/979071131" TargetMode="External"/><Relationship Id="rId78" Type="http://schemas.openxmlformats.org/officeDocument/2006/relationships/hyperlink" Target="https://podminky.urs.cz/item/CS_URS_2025_02/997013631" TargetMode="External"/><Relationship Id="rId94" Type="http://schemas.openxmlformats.org/officeDocument/2006/relationships/hyperlink" Target="https://podminky.urs.cz/item/CS_URS_2025_02/763131411" TargetMode="External"/><Relationship Id="rId99" Type="http://schemas.openxmlformats.org/officeDocument/2006/relationships/hyperlink" Target="https://podminky.urs.cz/item/CS_URS_2025_02/766660192" TargetMode="External"/><Relationship Id="rId101" Type="http://schemas.openxmlformats.org/officeDocument/2006/relationships/hyperlink" Target="https://podminky.urs.cz/item/CS_URS_2025_02/766660728" TargetMode="External"/><Relationship Id="rId122" Type="http://schemas.openxmlformats.org/officeDocument/2006/relationships/hyperlink" Target="https://podminky.urs.cz/item/CS_URS_2025_02/771574413" TargetMode="External"/><Relationship Id="rId143" Type="http://schemas.openxmlformats.org/officeDocument/2006/relationships/hyperlink" Target="https://podminky.urs.cz/item/CS_URS_2025_02/781495211" TargetMode="External"/><Relationship Id="rId148" Type="http://schemas.openxmlformats.org/officeDocument/2006/relationships/hyperlink" Target="https://podminky.urs.cz/item/CS_URS_2025_02/998782121" TargetMode="External"/><Relationship Id="rId164" Type="http://schemas.openxmlformats.org/officeDocument/2006/relationships/hyperlink" Target="https://podminky.urs.cz/item/CS_URS_2025_02/784171111" TargetMode="External"/><Relationship Id="rId4" Type="http://schemas.openxmlformats.org/officeDocument/2006/relationships/hyperlink" Target="https://podminky.urs.cz/item/CS_URS_2025_02/162211311" TargetMode="External"/><Relationship Id="rId9" Type="http://schemas.openxmlformats.org/officeDocument/2006/relationships/hyperlink" Target="https://podminky.urs.cz/item/CS_URS_2025_02/171201231" TargetMode="External"/><Relationship Id="rId26" Type="http://schemas.openxmlformats.org/officeDocument/2006/relationships/hyperlink" Target="https://podminky.urs.cz/item/CS_URS_2025_02/319202247" TargetMode="External"/><Relationship Id="rId47" Type="http://schemas.openxmlformats.org/officeDocument/2006/relationships/hyperlink" Target="https://podminky.urs.cz/item/CS_URS_2025_02/622316121" TargetMode="External"/><Relationship Id="rId68" Type="http://schemas.openxmlformats.org/officeDocument/2006/relationships/hyperlink" Target="https://podminky.urs.cz/item/CS_URS_2025_02/975022251" TargetMode="External"/><Relationship Id="rId89" Type="http://schemas.openxmlformats.org/officeDocument/2006/relationships/hyperlink" Target="https://podminky.urs.cz/item/CS_URS_2025_02/998751121" TargetMode="External"/><Relationship Id="rId112" Type="http://schemas.openxmlformats.org/officeDocument/2006/relationships/hyperlink" Target="https://podminky.urs.cz/item/CS_URS_2025_02/767995101" TargetMode="External"/><Relationship Id="rId133" Type="http://schemas.openxmlformats.org/officeDocument/2006/relationships/hyperlink" Target="https://podminky.urs.cz/item/CS_URS_2025_02/781131112" TargetMode="External"/><Relationship Id="rId154" Type="http://schemas.openxmlformats.org/officeDocument/2006/relationships/hyperlink" Target="https://podminky.urs.cz/item/CS_URS_2025_02/783801401" TargetMode="External"/><Relationship Id="rId16" Type="http://schemas.openxmlformats.org/officeDocument/2006/relationships/hyperlink" Target="https://podminky.urs.cz/item/CS_URS_2025_02/310237271" TargetMode="External"/><Relationship Id="rId37" Type="http://schemas.openxmlformats.org/officeDocument/2006/relationships/hyperlink" Target="https://podminky.urs.cz/item/CS_URS_2025_02/612315302" TargetMode="External"/><Relationship Id="rId58" Type="http://schemas.openxmlformats.org/officeDocument/2006/relationships/hyperlink" Target="https://podminky.urs.cz/item/CS_URS_2025_02/953943211" TargetMode="External"/><Relationship Id="rId79" Type="http://schemas.openxmlformats.org/officeDocument/2006/relationships/hyperlink" Target="https://podminky.urs.cz/item/CS_URS_2025_02/998018001" TargetMode="External"/><Relationship Id="rId102" Type="http://schemas.openxmlformats.org/officeDocument/2006/relationships/hyperlink" Target="https://podminky.urs.cz/item/CS_URS_2025_02/766660729" TargetMode="External"/><Relationship Id="rId123" Type="http://schemas.openxmlformats.org/officeDocument/2006/relationships/hyperlink" Target="https://podminky.urs.cz/item/CS_URS_2025_02/771577211" TargetMode="External"/><Relationship Id="rId144" Type="http://schemas.openxmlformats.org/officeDocument/2006/relationships/hyperlink" Target="https://podminky.urs.cz/item/CS_URS_2025_02/998781121" TargetMode="External"/><Relationship Id="rId90" Type="http://schemas.openxmlformats.org/officeDocument/2006/relationships/hyperlink" Target="https://podminky.urs.cz/item/CS_URS_2025_02/763121411" TargetMode="External"/><Relationship Id="rId165" Type="http://schemas.openxmlformats.org/officeDocument/2006/relationships/hyperlink" Target="https://podminky.urs.cz/item/CS_URS_2025_02/784181121" TargetMode="External"/><Relationship Id="rId27" Type="http://schemas.openxmlformats.org/officeDocument/2006/relationships/hyperlink" Target="https://podminky.urs.cz/item/CS_URS_2025_02/346244381" TargetMode="External"/><Relationship Id="rId48" Type="http://schemas.openxmlformats.org/officeDocument/2006/relationships/hyperlink" Target="https://podminky.urs.cz/item/CS_URS_2025_02/622316391" TargetMode="External"/><Relationship Id="rId69" Type="http://schemas.openxmlformats.org/officeDocument/2006/relationships/hyperlink" Target="https://podminky.urs.cz/item/CS_URS_2025_02/975043111" TargetMode="External"/><Relationship Id="rId113" Type="http://schemas.openxmlformats.org/officeDocument/2006/relationships/hyperlink" Target="https://podminky.urs.cz/item/CS_URS_2025_02/767995112" TargetMode="External"/><Relationship Id="rId134" Type="http://schemas.openxmlformats.org/officeDocument/2006/relationships/hyperlink" Target="https://podminky.urs.cz/item/CS_URS_2025_02/781131232" TargetMode="External"/><Relationship Id="rId80" Type="http://schemas.openxmlformats.org/officeDocument/2006/relationships/hyperlink" Target="https://podminky.urs.cz/item/CS_URS_2025_02/711111001" TargetMode="External"/><Relationship Id="rId155" Type="http://schemas.openxmlformats.org/officeDocument/2006/relationships/hyperlink" Target="https://podminky.urs.cz/item/CS_URS_2025_02/783801403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2/721194105" TargetMode="External"/><Relationship Id="rId21" Type="http://schemas.openxmlformats.org/officeDocument/2006/relationships/hyperlink" Target="https://podminky.urs.cz/item/CS_URS_2025_02/721174025" TargetMode="External"/><Relationship Id="rId42" Type="http://schemas.openxmlformats.org/officeDocument/2006/relationships/hyperlink" Target="https://podminky.urs.cz/item/CS_URS_2025_02/722220161" TargetMode="External"/><Relationship Id="rId47" Type="http://schemas.openxmlformats.org/officeDocument/2006/relationships/hyperlink" Target="https://podminky.urs.cz/item/CS_URS_2025_02/722231141" TargetMode="External"/><Relationship Id="rId63" Type="http://schemas.openxmlformats.org/officeDocument/2006/relationships/hyperlink" Target="https://podminky.urs.cz/item/CS_URS_2025_02/725331112" TargetMode="External"/><Relationship Id="rId68" Type="http://schemas.openxmlformats.org/officeDocument/2006/relationships/hyperlink" Target="https://podminky.urs.cz/item/CS_URS_2025_02/725851315" TargetMode="External"/><Relationship Id="rId16" Type="http://schemas.openxmlformats.org/officeDocument/2006/relationships/hyperlink" Target="https://podminky.urs.cz/item/CS_URS_2025_02/997013631" TargetMode="External"/><Relationship Id="rId11" Type="http://schemas.openxmlformats.org/officeDocument/2006/relationships/hyperlink" Target="https://podminky.urs.cz/item/CS_URS_2025_02/974031164" TargetMode="External"/><Relationship Id="rId24" Type="http://schemas.openxmlformats.org/officeDocument/2006/relationships/hyperlink" Target="https://podminky.urs.cz/item/CS_URS_2025_02/721174045" TargetMode="External"/><Relationship Id="rId32" Type="http://schemas.openxmlformats.org/officeDocument/2006/relationships/hyperlink" Target="https://podminky.urs.cz/item/CS_URS_2025_02/998721121" TargetMode="External"/><Relationship Id="rId37" Type="http://schemas.openxmlformats.org/officeDocument/2006/relationships/hyperlink" Target="https://podminky.urs.cz/item/CS_URS_2025_02/722181221" TargetMode="External"/><Relationship Id="rId40" Type="http://schemas.openxmlformats.org/officeDocument/2006/relationships/hyperlink" Target="https://podminky.urs.cz/item/CS_URS_2025_02/722181252" TargetMode="External"/><Relationship Id="rId45" Type="http://schemas.openxmlformats.org/officeDocument/2006/relationships/hyperlink" Target="https://podminky.urs.cz/item/CS_URS_2025_02/722231072" TargetMode="External"/><Relationship Id="rId53" Type="http://schemas.openxmlformats.org/officeDocument/2006/relationships/hyperlink" Target="https://podminky.urs.cz/item/CS_URS_2025_02/722290234" TargetMode="External"/><Relationship Id="rId58" Type="http://schemas.openxmlformats.org/officeDocument/2006/relationships/hyperlink" Target="https://podminky.urs.cz/item/CS_URS_2025_02/998724121" TargetMode="External"/><Relationship Id="rId66" Type="http://schemas.openxmlformats.org/officeDocument/2006/relationships/hyperlink" Target="https://podminky.urs.cz/item/CS_URS_2025_02/725821329" TargetMode="External"/><Relationship Id="rId74" Type="http://schemas.openxmlformats.org/officeDocument/2006/relationships/hyperlink" Target="https://podminky.urs.cz/item/CS_URS_2025_02/725980123" TargetMode="External"/><Relationship Id="rId79" Type="http://schemas.openxmlformats.org/officeDocument/2006/relationships/hyperlink" Target="https://podminky.urs.cz/item/CS_URS_2025_02/998726131" TargetMode="External"/><Relationship Id="rId5" Type="http://schemas.openxmlformats.org/officeDocument/2006/relationships/hyperlink" Target="https://podminky.urs.cz/item/CS_URS_2025_02/162751119" TargetMode="External"/><Relationship Id="rId61" Type="http://schemas.openxmlformats.org/officeDocument/2006/relationships/hyperlink" Target="https://podminky.urs.cz/item/CS_URS_2025_02/725210826" TargetMode="External"/><Relationship Id="rId19" Type="http://schemas.openxmlformats.org/officeDocument/2006/relationships/hyperlink" Target="https://podminky.urs.cz/item/CS_URS_2025_02/721171905" TargetMode="External"/><Relationship Id="rId14" Type="http://schemas.openxmlformats.org/officeDocument/2006/relationships/hyperlink" Target="https://podminky.urs.cz/item/CS_URS_2025_02/997013501" TargetMode="External"/><Relationship Id="rId22" Type="http://schemas.openxmlformats.org/officeDocument/2006/relationships/hyperlink" Target="https://podminky.urs.cz/item/CS_URS_2025_02/721174042" TargetMode="External"/><Relationship Id="rId27" Type="http://schemas.openxmlformats.org/officeDocument/2006/relationships/hyperlink" Target="https://podminky.urs.cz/item/CS_URS_2025_02/721194109" TargetMode="External"/><Relationship Id="rId30" Type="http://schemas.openxmlformats.org/officeDocument/2006/relationships/hyperlink" Target="https://podminky.urs.cz/item/CS_URS_2025_02/721290111" TargetMode="External"/><Relationship Id="rId35" Type="http://schemas.openxmlformats.org/officeDocument/2006/relationships/hyperlink" Target="https://podminky.urs.cz/item/CS_URS_2025_02/722175003" TargetMode="External"/><Relationship Id="rId43" Type="http://schemas.openxmlformats.org/officeDocument/2006/relationships/hyperlink" Target="https://podminky.urs.cz/item/CS_URS_2025_02/722224115" TargetMode="External"/><Relationship Id="rId48" Type="http://schemas.openxmlformats.org/officeDocument/2006/relationships/hyperlink" Target="https://podminky.urs.cz/item/CS_URS_2025_02/722231142" TargetMode="External"/><Relationship Id="rId56" Type="http://schemas.openxmlformats.org/officeDocument/2006/relationships/hyperlink" Target="https://podminky.urs.cz/item/CS_URS_2025_02/724233010" TargetMode="External"/><Relationship Id="rId64" Type="http://schemas.openxmlformats.org/officeDocument/2006/relationships/hyperlink" Target="https://podminky.urs.cz/item/CS_URS_2025_02/725820801" TargetMode="External"/><Relationship Id="rId69" Type="http://schemas.openxmlformats.org/officeDocument/2006/relationships/hyperlink" Target="https://podminky.urs.cz/item/CS_URS_2025_02/725851325" TargetMode="External"/><Relationship Id="rId77" Type="http://schemas.openxmlformats.org/officeDocument/2006/relationships/hyperlink" Target="https://podminky.urs.cz/item/CS_URS_2025_02/726191001" TargetMode="External"/><Relationship Id="rId8" Type="http://schemas.openxmlformats.org/officeDocument/2006/relationships/hyperlink" Target="https://podminky.urs.cz/item/CS_URS_2025_02/171251201" TargetMode="External"/><Relationship Id="rId51" Type="http://schemas.openxmlformats.org/officeDocument/2006/relationships/hyperlink" Target="https://podminky.urs.cz/item/CS_URS_2025_02/722232063" TargetMode="External"/><Relationship Id="rId72" Type="http://schemas.openxmlformats.org/officeDocument/2006/relationships/hyperlink" Target="https://podminky.urs.cz/item/CS_URS_2025_02/725862103" TargetMode="External"/><Relationship Id="rId80" Type="http://schemas.openxmlformats.org/officeDocument/2006/relationships/drawing" Target="../drawings/drawing3.xml"/><Relationship Id="rId3" Type="http://schemas.openxmlformats.org/officeDocument/2006/relationships/hyperlink" Target="https://podminky.urs.cz/item/CS_URS_2025_02/162211319" TargetMode="External"/><Relationship Id="rId12" Type="http://schemas.openxmlformats.org/officeDocument/2006/relationships/hyperlink" Target="https://podminky.urs.cz/item/CS_URS_2025_02/977151118" TargetMode="External"/><Relationship Id="rId17" Type="http://schemas.openxmlformats.org/officeDocument/2006/relationships/hyperlink" Target="https://podminky.urs.cz/item/CS_URS_2025_02/998018001" TargetMode="External"/><Relationship Id="rId25" Type="http://schemas.openxmlformats.org/officeDocument/2006/relationships/hyperlink" Target="https://podminky.urs.cz/item/CS_URS_2025_02/721194104" TargetMode="External"/><Relationship Id="rId33" Type="http://schemas.openxmlformats.org/officeDocument/2006/relationships/hyperlink" Target="https://podminky.urs.cz/item/CS_URS_2025_02/722171934" TargetMode="External"/><Relationship Id="rId38" Type="http://schemas.openxmlformats.org/officeDocument/2006/relationships/hyperlink" Target="https://podminky.urs.cz/item/CS_URS_2025_02/722181222" TargetMode="External"/><Relationship Id="rId46" Type="http://schemas.openxmlformats.org/officeDocument/2006/relationships/hyperlink" Target="https://podminky.urs.cz/item/CS_URS_2025_02/722231073" TargetMode="External"/><Relationship Id="rId59" Type="http://schemas.openxmlformats.org/officeDocument/2006/relationships/hyperlink" Target="https://podminky.urs.cz/item/CS_URS_2025_02/725110811" TargetMode="External"/><Relationship Id="rId67" Type="http://schemas.openxmlformats.org/officeDocument/2006/relationships/hyperlink" Target="https://podminky.urs.cz/item/CS_URS_2025_02/725822611" TargetMode="External"/><Relationship Id="rId20" Type="http://schemas.openxmlformats.org/officeDocument/2006/relationships/hyperlink" Target="https://podminky.urs.cz/item/CS_URS_2025_02/721171915" TargetMode="External"/><Relationship Id="rId41" Type="http://schemas.openxmlformats.org/officeDocument/2006/relationships/hyperlink" Target="https://podminky.urs.cz/item/CS_URS_2025_02/722220152" TargetMode="External"/><Relationship Id="rId54" Type="http://schemas.openxmlformats.org/officeDocument/2006/relationships/hyperlink" Target="https://podminky.urs.cz/item/CS_URS_2025_02/722290246" TargetMode="External"/><Relationship Id="rId62" Type="http://schemas.openxmlformats.org/officeDocument/2006/relationships/hyperlink" Target="https://podminky.urs.cz/item/CS_URS_2025_02/725311121" TargetMode="External"/><Relationship Id="rId70" Type="http://schemas.openxmlformats.org/officeDocument/2006/relationships/hyperlink" Target="https://podminky.urs.cz/item/CS_URS_2025_02/725860811" TargetMode="External"/><Relationship Id="rId75" Type="http://schemas.openxmlformats.org/officeDocument/2006/relationships/hyperlink" Target="https://podminky.urs.cz/item/CS_URS_2025_02/998725121" TargetMode="External"/><Relationship Id="rId1" Type="http://schemas.openxmlformats.org/officeDocument/2006/relationships/hyperlink" Target="https://podminky.urs.cz/item/CS_URS_2025_02/139711111" TargetMode="External"/><Relationship Id="rId6" Type="http://schemas.openxmlformats.org/officeDocument/2006/relationships/hyperlink" Target="https://podminky.urs.cz/item/CS_URS_2025_02/167111101" TargetMode="External"/><Relationship Id="rId15" Type="http://schemas.openxmlformats.org/officeDocument/2006/relationships/hyperlink" Target="https://podminky.urs.cz/item/CS_URS_2025_02/997013509" TargetMode="External"/><Relationship Id="rId23" Type="http://schemas.openxmlformats.org/officeDocument/2006/relationships/hyperlink" Target="https://podminky.urs.cz/item/CS_URS_2025_02/721174043" TargetMode="External"/><Relationship Id="rId28" Type="http://schemas.openxmlformats.org/officeDocument/2006/relationships/hyperlink" Target="https://podminky.urs.cz/item/CS_URS_2025_02/721229111" TargetMode="External"/><Relationship Id="rId36" Type="http://schemas.openxmlformats.org/officeDocument/2006/relationships/hyperlink" Target="https://podminky.urs.cz/item/CS_URS_2025_02/722175004" TargetMode="External"/><Relationship Id="rId49" Type="http://schemas.openxmlformats.org/officeDocument/2006/relationships/hyperlink" Target="https://podminky.urs.cz/item/CS_URS_2025_02/722232061" TargetMode="External"/><Relationship Id="rId57" Type="http://schemas.openxmlformats.org/officeDocument/2006/relationships/hyperlink" Target="https://podminky.urs.cz/item/CS_URS_2025_02/725532112" TargetMode="External"/><Relationship Id="rId10" Type="http://schemas.openxmlformats.org/officeDocument/2006/relationships/hyperlink" Target="https://podminky.urs.cz/item/CS_URS_2025_02/612135101" TargetMode="External"/><Relationship Id="rId31" Type="http://schemas.openxmlformats.org/officeDocument/2006/relationships/hyperlink" Target="https://podminky.urs.cz/item/CS_URS_2025_02/721910922" TargetMode="External"/><Relationship Id="rId44" Type="http://schemas.openxmlformats.org/officeDocument/2006/relationships/hyperlink" Target="https://podminky.urs.cz/item/CS_URS_2025_02/722229101" TargetMode="External"/><Relationship Id="rId52" Type="http://schemas.openxmlformats.org/officeDocument/2006/relationships/hyperlink" Target="https://podminky.urs.cz/item/CS_URS_2025_02/722250132" TargetMode="External"/><Relationship Id="rId60" Type="http://schemas.openxmlformats.org/officeDocument/2006/relationships/hyperlink" Target="https://podminky.urs.cz/item/CS_URS_2025_02/725119125" TargetMode="External"/><Relationship Id="rId65" Type="http://schemas.openxmlformats.org/officeDocument/2006/relationships/hyperlink" Target="https://podminky.urs.cz/item/CS_URS_2025_02/725821316" TargetMode="External"/><Relationship Id="rId73" Type="http://schemas.openxmlformats.org/officeDocument/2006/relationships/hyperlink" Target="https://podminky.urs.cz/item/CS_URS_2025_02/725865501" TargetMode="External"/><Relationship Id="rId78" Type="http://schemas.openxmlformats.org/officeDocument/2006/relationships/hyperlink" Target="https://podminky.urs.cz/item/CS_URS_2025_02/726191002" TargetMode="External"/><Relationship Id="rId4" Type="http://schemas.openxmlformats.org/officeDocument/2006/relationships/hyperlink" Target="https://podminky.urs.cz/item/CS_URS_2025_02/162351104" TargetMode="External"/><Relationship Id="rId9" Type="http://schemas.openxmlformats.org/officeDocument/2006/relationships/hyperlink" Target="https://podminky.urs.cz/item/CS_URS_2025_02/175111101" TargetMode="External"/><Relationship Id="rId13" Type="http://schemas.openxmlformats.org/officeDocument/2006/relationships/hyperlink" Target="https://podminky.urs.cz/item/CS_URS_2025_02/997013211" TargetMode="External"/><Relationship Id="rId18" Type="http://schemas.openxmlformats.org/officeDocument/2006/relationships/hyperlink" Target="https://podminky.urs.cz/item/CS_URS_2025_02/721170974" TargetMode="External"/><Relationship Id="rId39" Type="http://schemas.openxmlformats.org/officeDocument/2006/relationships/hyperlink" Target="https://podminky.urs.cz/item/CS_URS_2025_02/722181251" TargetMode="External"/><Relationship Id="rId34" Type="http://schemas.openxmlformats.org/officeDocument/2006/relationships/hyperlink" Target="https://podminky.urs.cz/item/CS_URS_2025_02/722175002" TargetMode="External"/><Relationship Id="rId50" Type="http://schemas.openxmlformats.org/officeDocument/2006/relationships/hyperlink" Target="https://podminky.urs.cz/item/CS_URS_2025_02/722232062" TargetMode="External"/><Relationship Id="rId55" Type="http://schemas.openxmlformats.org/officeDocument/2006/relationships/hyperlink" Target="https://podminky.urs.cz/item/CS_URS_2025_02/998722121" TargetMode="External"/><Relationship Id="rId76" Type="http://schemas.openxmlformats.org/officeDocument/2006/relationships/hyperlink" Target="https://podminky.urs.cz/item/CS_URS_2025_02/726131041" TargetMode="External"/><Relationship Id="rId7" Type="http://schemas.openxmlformats.org/officeDocument/2006/relationships/hyperlink" Target="https://podminky.urs.cz/item/CS_URS_2025_02/171201231" TargetMode="External"/><Relationship Id="rId71" Type="http://schemas.openxmlformats.org/officeDocument/2006/relationships/hyperlink" Target="https://podminky.urs.cz/item/CS_URS_2025_02/725861102" TargetMode="External"/><Relationship Id="rId2" Type="http://schemas.openxmlformats.org/officeDocument/2006/relationships/hyperlink" Target="https://podminky.urs.cz/item/CS_URS_2025_02/162211311" TargetMode="External"/><Relationship Id="rId29" Type="http://schemas.openxmlformats.org/officeDocument/2006/relationships/hyperlink" Target="https://podminky.urs.cz/item/CS_URS_2025_02/721274123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733113112" TargetMode="External"/><Relationship Id="rId18" Type="http://schemas.openxmlformats.org/officeDocument/2006/relationships/hyperlink" Target="https://podminky.urs.cz/item/CS_URS_2025_02/998733121" TargetMode="External"/><Relationship Id="rId26" Type="http://schemas.openxmlformats.org/officeDocument/2006/relationships/hyperlink" Target="https://podminky.urs.cz/item/CS_URS_2025_02/998734121" TargetMode="External"/><Relationship Id="rId3" Type="http://schemas.openxmlformats.org/officeDocument/2006/relationships/hyperlink" Target="https://podminky.urs.cz/item/CS_URS_2025_02/977151114" TargetMode="External"/><Relationship Id="rId21" Type="http://schemas.openxmlformats.org/officeDocument/2006/relationships/hyperlink" Target="https://podminky.urs.cz/item/CS_URS_2025_02/734221551" TargetMode="External"/><Relationship Id="rId34" Type="http://schemas.openxmlformats.org/officeDocument/2006/relationships/hyperlink" Target="https://podminky.urs.cz/item/CS_URS_2025_02/783617613" TargetMode="External"/><Relationship Id="rId7" Type="http://schemas.openxmlformats.org/officeDocument/2006/relationships/hyperlink" Target="https://podminky.urs.cz/item/CS_URS_2025_02/997013631" TargetMode="External"/><Relationship Id="rId12" Type="http://schemas.openxmlformats.org/officeDocument/2006/relationships/hyperlink" Target="https://podminky.urs.cz/item/CS_URS_2025_02/733111104" TargetMode="External"/><Relationship Id="rId17" Type="http://schemas.openxmlformats.org/officeDocument/2006/relationships/hyperlink" Target="https://podminky.urs.cz/item/CS_URS_2025_02/733811232" TargetMode="External"/><Relationship Id="rId25" Type="http://schemas.openxmlformats.org/officeDocument/2006/relationships/hyperlink" Target="https://podminky.urs.cz/item/CS_URS_2025_02/734261717" TargetMode="External"/><Relationship Id="rId33" Type="http://schemas.openxmlformats.org/officeDocument/2006/relationships/hyperlink" Target="https://podminky.urs.cz/item/CS_URS_2025_02/998735121" TargetMode="External"/><Relationship Id="rId2" Type="http://schemas.openxmlformats.org/officeDocument/2006/relationships/hyperlink" Target="https://podminky.urs.cz/item/CS_URS_2025_02/974031155" TargetMode="External"/><Relationship Id="rId16" Type="http://schemas.openxmlformats.org/officeDocument/2006/relationships/hyperlink" Target="https://podminky.urs.cz/item/CS_URS_2025_02/733811231" TargetMode="External"/><Relationship Id="rId20" Type="http://schemas.openxmlformats.org/officeDocument/2006/relationships/hyperlink" Target="https://podminky.urs.cz/item/CS_URS_2025_02/734211127" TargetMode="External"/><Relationship Id="rId29" Type="http://schemas.openxmlformats.org/officeDocument/2006/relationships/hyperlink" Target="https://podminky.urs.cz/item/CS_URS_2025_02/735151811" TargetMode="External"/><Relationship Id="rId1" Type="http://schemas.openxmlformats.org/officeDocument/2006/relationships/hyperlink" Target="https://podminky.urs.cz/item/CS_URS_2025_02/612135101" TargetMode="External"/><Relationship Id="rId6" Type="http://schemas.openxmlformats.org/officeDocument/2006/relationships/hyperlink" Target="https://podminky.urs.cz/item/CS_URS_2025_02/997013509" TargetMode="External"/><Relationship Id="rId11" Type="http://schemas.openxmlformats.org/officeDocument/2006/relationships/hyperlink" Target="https://podminky.urs.cz/item/CS_URS_2025_02/733111103" TargetMode="External"/><Relationship Id="rId24" Type="http://schemas.openxmlformats.org/officeDocument/2006/relationships/hyperlink" Target="https://podminky.urs.cz/item/CS_URS_2025_02/734261716" TargetMode="External"/><Relationship Id="rId32" Type="http://schemas.openxmlformats.org/officeDocument/2006/relationships/hyperlink" Target="https://podminky.urs.cz/item/CS_URS_2025_02/735494811" TargetMode="External"/><Relationship Id="rId5" Type="http://schemas.openxmlformats.org/officeDocument/2006/relationships/hyperlink" Target="https://podminky.urs.cz/item/CS_URS_2025_02/997013501" TargetMode="External"/><Relationship Id="rId15" Type="http://schemas.openxmlformats.org/officeDocument/2006/relationships/hyperlink" Target="https://podminky.urs.cz/item/CS_URS_2025_02/733190107" TargetMode="External"/><Relationship Id="rId23" Type="http://schemas.openxmlformats.org/officeDocument/2006/relationships/hyperlink" Target="https://podminky.urs.cz/item/CS_URS_2025_02/734221681" TargetMode="External"/><Relationship Id="rId28" Type="http://schemas.openxmlformats.org/officeDocument/2006/relationships/hyperlink" Target="https://podminky.urs.cz/item/CS_URS_2025_02/735129140" TargetMode="External"/><Relationship Id="rId36" Type="http://schemas.openxmlformats.org/officeDocument/2006/relationships/drawing" Target="../drawings/drawing4.xml"/><Relationship Id="rId10" Type="http://schemas.openxmlformats.org/officeDocument/2006/relationships/hyperlink" Target="https://podminky.urs.cz/item/CS_URS_2025_02/733111102" TargetMode="External"/><Relationship Id="rId19" Type="http://schemas.openxmlformats.org/officeDocument/2006/relationships/hyperlink" Target="https://podminky.urs.cz/item/CS_URS_2025_02/734200821" TargetMode="External"/><Relationship Id="rId31" Type="http://schemas.openxmlformats.org/officeDocument/2006/relationships/hyperlink" Target="https://podminky.urs.cz/item/CS_URS_2025_02/735291800" TargetMode="External"/><Relationship Id="rId4" Type="http://schemas.openxmlformats.org/officeDocument/2006/relationships/hyperlink" Target="https://podminky.urs.cz/item/CS_URS_2025_02/997013211" TargetMode="External"/><Relationship Id="rId9" Type="http://schemas.openxmlformats.org/officeDocument/2006/relationships/hyperlink" Target="https://podminky.urs.cz/item/CS_URS_2025_02/733110806" TargetMode="External"/><Relationship Id="rId14" Type="http://schemas.openxmlformats.org/officeDocument/2006/relationships/hyperlink" Target="https://podminky.urs.cz/item/CS_URS_2025_02/733113113" TargetMode="External"/><Relationship Id="rId22" Type="http://schemas.openxmlformats.org/officeDocument/2006/relationships/hyperlink" Target="https://podminky.urs.cz/item/CS_URS_2025_02/734221552" TargetMode="External"/><Relationship Id="rId27" Type="http://schemas.openxmlformats.org/officeDocument/2006/relationships/hyperlink" Target="https://podminky.urs.cz/item/CS_URS_2025_02/735000912" TargetMode="External"/><Relationship Id="rId30" Type="http://schemas.openxmlformats.org/officeDocument/2006/relationships/hyperlink" Target="https://podminky.urs.cz/item/CS_URS_2025_02/735151821" TargetMode="External"/><Relationship Id="rId35" Type="http://schemas.openxmlformats.org/officeDocument/2006/relationships/hyperlink" Target="https://podminky.urs.cz/item/CS_URS_2025_02/043194000" TargetMode="External"/><Relationship Id="rId8" Type="http://schemas.openxmlformats.org/officeDocument/2006/relationships/hyperlink" Target="https://podminky.urs.cz/item/CS_URS_2025_02/998018001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997013501" TargetMode="External"/><Relationship Id="rId18" Type="http://schemas.openxmlformats.org/officeDocument/2006/relationships/hyperlink" Target="https://podminky.urs.cz/item/CS_URS_2025_02/751344112" TargetMode="External"/><Relationship Id="rId26" Type="http://schemas.openxmlformats.org/officeDocument/2006/relationships/hyperlink" Target="https://podminky.urs.cz/item/CS_URS_2025_02/751514862" TargetMode="External"/><Relationship Id="rId3" Type="http://schemas.openxmlformats.org/officeDocument/2006/relationships/hyperlink" Target="https://podminky.urs.cz/item/CS_URS_2025_02/310236261" TargetMode="External"/><Relationship Id="rId21" Type="http://schemas.openxmlformats.org/officeDocument/2006/relationships/hyperlink" Target="https://podminky.urs.cz/item/CS_URS_2025_02/751398115" TargetMode="External"/><Relationship Id="rId34" Type="http://schemas.openxmlformats.org/officeDocument/2006/relationships/drawing" Target="../drawings/drawing5.xml"/><Relationship Id="rId7" Type="http://schemas.openxmlformats.org/officeDocument/2006/relationships/hyperlink" Target="https://podminky.urs.cz/item/CS_URS_2025_02/973031151" TargetMode="External"/><Relationship Id="rId12" Type="http://schemas.openxmlformats.org/officeDocument/2006/relationships/hyperlink" Target="https://podminky.urs.cz/item/CS_URS_2025_02/997013211" TargetMode="External"/><Relationship Id="rId17" Type="http://schemas.openxmlformats.org/officeDocument/2006/relationships/hyperlink" Target="https://podminky.urs.cz/item/CS_URS_2025_02/751322012" TargetMode="External"/><Relationship Id="rId25" Type="http://schemas.openxmlformats.org/officeDocument/2006/relationships/hyperlink" Target="https://podminky.urs.cz/item/CS_URS_2025_02/751510042" TargetMode="External"/><Relationship Id="rId33" Type="http://schemas.openxmlformats.org/officeDocument/2006/relationships/hyperlink" Target="https://podminky.urs.cz/item/CS_URS_2025_02/998751121" TargetMode="External"/><Relationship Id="rId2" Type="http://schemas.openxmlformats.org/officeDocument/2006/relationships/hyperlink" Target="https://podminky.urs.cz/item/CS_URS_2025_02/310236241" TargetMode="External"/><Relationship Id="rId16" Type="http://schemas.openxmlformats.org/officeDocument/2006/relationships/hyperlink" Target="https://podminky.urs.cz/item/CS_URS_2025_02/998018001" TargetMode="External"/><Relationship Id="rId20" Type="http://schemas.openxmlformats.org/officeDocument/2006/relationships/hyperlink" Target="https://podminky.urs.cz/item/CS_URS_2025_02/751398112" TargetMode="External"/><Relationship Id="rId29" Type="http://schemas.openxmlformats.org/officeDocument/2006/relationships/hyperlink" Target="https://podminky.urs.cz/item/CS_URS_2025_02/751537042" TargetMode="External"/><Relationship Id="rId1" Type="http://schemas.openxmlformats.org/officeDocument/2006/relationships/hyperlink" Target="https://podminky.urs.cz/item/CS_URS_2025_02/310235251" TargetMode="External"/><Relationship Id="rId6" Type="http://schemas.openxmlformats.org/officeDocument/2006/relationships/hyperlink" Target="https://podminky.urs.cz/item/CS_URS_2025_02/971033471" TargetMode="External"/><Relationship Id="rId11" Type="http://schemas.openxmlformats.org/officeDocument/2006/relationships/hyperlink" Target="https://podminky.urs.cz/item/CS_URS_2025_02/977151126" TargetMode="External"/><Relationship Id="rId24" Type="http://schemas.openxmlformats.org/officeDocument/2006/relationships/hyperlink" Target="https://podminky.urs.cz/item/CS_URS_2025_02/751510041" TargetMode="External"/><Relationship Id="rId32" Type="http://schemas.openxmlformats.org/officeDocument/2006/relationships/hyperlink" Target="https://podminky.urs.cz/item/CS_URS_2025_02/751691111" TargetMode="External"/><Relationship Id="rId5" Type="http://schemas.openxmlformats.org/officeDocument/2006/relationships/hyperlink" Target="https://podminky.urs.cz/item/CS_URS_2025_02/949101111" TargetMode="External"/><Relationship Id="rId15" Type="http://schemas.openxmlformats.org/officeDocument/2006/relationships/hyperlink" Target="https://podminky.urs.cz/item/CS_URS_2025_02/997013631" TargetMode="External"/><Relationship Id="rId23" Type="http://schemas.openxmlformats.org/officeDocument/2006/relationships/hyperlink" Target="https://podminky.urs.cz/item/CS_URS_2025_02/751398121" TargetMode="External"/><Relationship Id="rId28" Type="http://schemas.openxmlformats.org/officeDocument/2006/relationships/hyperlink" Target="https://podminky.urs.cz/item/CS_URS_2025_02/751525082" TargetMode="External"/><Relationship Id="rId10" Type="http://schemas.openxmlformats.org/officeDocument/2006/relationships/hyperlink" Target="https://podminky.urs.cz/item/CS_URS_2025_02/977151124" TargetMode="External"/><Relationship Id="rId19" Type="http://schemas.openxmlformats.org/officeDocument/2006/relationships/hyperlink" Target="https://podminky.urs.cz/item/CS_URS_2025_02/751398051" TargetMode="External"/><Relationship Id="rId31" Type="http://schemas.openxmlformats.org/officeDocument/2006/relationships/hyperlink" Target="https://podminky.urs.cz/item/CS_URS_2025_02/751613114" TargetMode="External"/><Relationship Id="rId4" Type="http://schemas.openxmlformats.org/officeDocument/2006/relationships/hyperlink" Target="https://podminky.urs.cz/item/CS_URS_2025_02/612135101" TargetMode="External"/><Relationship Id="rId9" Type="http://schemas.openxmlformats.org/officeDocument/2006/relationships/hyperlink" Target="https://podminky.urs.cz/item/CS_URS_2025_02/977151121" TargetMode="External"/><Relationship Id="rId14" Type="http://schemas.openxmlformats.org/officeDocument/2006/relationships/hyperlink" Target="https://podminky.urs.cz/item/CS_URS_2025_02/997013509" TargetMode="External"/><Relationship Id="rId22" Type="http://schemas.openxmlformats.org/officeDocument/2006/relationships/hyperlink" Target="https://podminky.urs.cz/item/CS_URS_2025_02/751398120" TargetMode="External"/><Relationship Id="rId27" Type="http://schemas.openxmlformats.org/officeDocument/2006/relationships/hyperlink" Target="https://podminky.urs.cz/item/CS_URS_2025_02/751525081" TargetMode="External"/><Relationship Id="rId30" Type="http://schemas.openxmlformats.org/officeDocument/2006/relationships/hyperlink" Target="https://podminky.urs.cz/item/CS_URS_2025_02/751611110" TargetMode="External"/><Relationship Id="rId8" Type="http://schemas.openxmlformats.org/officeDocument/2006/relationships/hyperlink" Target="https://podminky.urs.cz/item/CS_URS_2025_02/974029164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741112061" TargetMode="External"/><Relationship Id="rId18" Type="http://schemas.openxmlformats.org/officeDocument/2006/relationships/hyperlink" Target="https://podminky.urs.cz/item/CS_URS_2025_02/741122641" TargetMode="External"/><Relationship Id="rId26" Type="http://schemas.openxmlformats.org/officeDocument/2006/relationships/hyperlink" Target="https://podminky.urs.cz/item/CS_URS_2025_02/741313001" TargetMode="External"/><Relationship Id="rId39" Type="http://schemas.openxmlformats.org/officeDocument/2006/relationships/hyperlink" Target="https://podminky.urs.cz/item/CS_URS_2025_02/998741121" TargetMode="External"/><Relationship Id="rId21" Type="http://schemas.openxmlformats.org/officeDocument/2006/relationships/hyperlink" Target="https://podminky.urs.cz/item/CS_URS_2025_02/741132146" TargetMode="External"/><Relationship Id="rId34" Type="http://schemas.openxmlformats.org/officeDocument/2006/relationships/hyperlink" Target="https://podminky.urs.cz/item/CS_URS_2025_02/741810003" TargetMode="External"/><Relationship Id="rId42" Type="http://schemas.openxmlformats.org/officeDocument/2006/relationships/hyperlink" Target="https://podminky.urs.cz/item/CS_URS_2025_02/742220232" TargetMode="External"/><Relationship Id="rId47" Type="http://schemas.openxmlformats.org/officeDocument/2006/relationships/hyperlink" Target="https://podminky.urs.cz/item/CS_URS_2025_02/045203000" TargetMode="External"/><Relationship Id="rId7" Type="http://schemas.openxmlformats.org/officeDocument/2006/relationships/hyperlink" Target="https://podminky.urs.cz/item/CS_URS_2025_02/997013211" TargetMode="External"/><Relationship Id="rId2" Type="http://schemas.openxmlformats.org/officeDocument/2006/relationships/hyperlink" Target="https://podminky.urs.cz/item/CS_URS_2025_02/949101111" TargetMode="External"/><Relationship Id="rId16" Type="http://schemas.openxmlformats.org/officeDocument/2006/relationships/hyperlink" Target="https://podminky.urs.cz/item/CS_URS_2025_02/741122611" TargetMode="External"/><Relationship Id="rId29" Type="http://schemas.openxmlformats.org/officeDocument/2006/relationships/hyperlink" Target="https://podminky.urs.cz/item/CS_URS_2025_02/741372021" TargetMode="External"/><Relationship Id="rId11" Type="http://schemas.openxmlformats.org/officeDocument/2006/relationships/hyperlink" Target="https://podminky.urs.cz/item/CS_URS_2025_02/998018001" TargetMode="External"/><Relationship Id="rId24" Type="http://schemas.openxmlformats.org/officeDocument/2006/relationships/hyperlink" Target="https://podminky.urs.cz/item/CS_URS_2025_02/741310111" TargetMode="External"/><Relationship Id="rId32" Type="http://schemas.openxmlformats.org/officeDocument/2006/relationships/hyperlink" Target="https://podminky.urs.cz/item/CS_URS_2025_02/741372101" TargetMode="External"/><Relationship Id="rId37" Type="http://schemas.openxmlformats.org/officeDocument/2006/relationships/hyperlink" Target="https://podminky.urs.cz/item/CS_URS_2025_02/741910413" TargetMode="External"/><Relationship Id="rId40" Type="http://schemas.openxmlformats.org/officeDocument/2006/relationships/hyperlink" Target="https://podminky.urs.cz/item/CS_URS_2025_02/742110002" TargetMode="External"/><Relationship Id="rId45" Type="http://schemas.openxmlformats.org/officeDocument/2006/relationships/hyperlink" Target="https://podminky.urs.cz/item/CS_URS_2025_02/013254000" TargetMode="External"/><Relationship Id="rId5" Type="http://schemas.openxmlformats.org/officeDocument/2006/relationships/hyperlink" Target="https://podminky.urs.cz/item/CS_URS_2025_02/977151118" TargetMode="External"/><Relationship Id="rId15" Type="http://schemas.openxmlformats.org/officeDocument/2006/relationships/hyperlink" Target="https://podminky.urs.cz/item/CS_URS_2025_02/741122601" TargetMode="External"/><Relationship Id="rId23" Type="http://schemas.openxmlformats.org/officeDocument/2006/relationships/hyperlink" Target="https://podminky.urs.cz/item/CS_URS_2025_02/741310101" TargetMode="External"/><Relationship Id="rId28" Type="http://schemas.openxmlformats.org/officeDocument/2006/relationships/hyperlink" Target="https://podminky.urs.cz/item/CS_URS_2025_02/741313052" TargetMode="External"/><Relationship Id="rId36" Type="http://schemas.openxmlformats.org/officeDocument/2006/relationships/hyperlink" Target="https://podminky.urs.cz/item/CS_URS_2025_02/741910412" TargetMode="External"/><Relationship Id="rId49" Type="http://schemas.openxmlformats.org/officeDocument/2006/relationships/drawing" Target="../drawings/drawing6.xml"/><Relationship Id="rId10" Type="http://schemas.openxmlformats.org/officeDocument/2006/relationships/hyperlink" Target="https://podminky.urs.cz/item/CS_URS_2025_02/997013631" TargetMode="External"/><Relationship Id="rId19" Type="http://schemas.openxmlformats.org/officeDocument/2006/relationships/hyperlink" Target="https://podminky.urs.cz/item/CS_URS_2025_02/741122642" TargetMode="External"/><Relationship Id="rId31" Type="http://schemas.openxmlformats.org/officeDocument/2006/relationships/hyperlink" Target="https://podminky.urs.cz/item/CS_URS_2025_02/741372073" TargetMode="External"/><Relationship Id="rId44" Type="http://schemas.openxmlformats.org/officeDocument/2006/relationships/hyperlink" Target="https://podminky.urs.cz/item/CS_URS_2025_02/HZS2232" TargetMode="External"/><Relationship Id="rId4" Type="http://schemas.openxmlformats.org/officeDocument/2006/relationships/hyperlink" Target="https://podminky.urs.cz/item/CS_URS_2025_02/977151113" TargetMode="External"/><Relationship Id="rId9" Type="http://schemas.openxmlformats.org/officeDocument/2006/relationships/hyperlink" Target="https://podminky.urs.cz/item/CS_URS_2025_02/997013509" TargetMode="External"/><Relationship Id="rId14" Type="http://schemas.openxmlformats.org/officeDocument/2006/relationships/hyperlink" Target="https://podminky.urs.cz/item/CS_URS_2025_02/741120001" TargetMode="External"/><Relationship Id="rId22" Type="http://schemas.openxmlformats.org/officeDocument/2006/relationships/hyperlink" Target="https://podminky.urs.cz/item/CS_URS_2025_02/741310002" TargetMode="External"/><Relationship Id="rId27" Type="http://schemas.openxmlformats.org/officeDocument/2006/relationships/hyperlink" Target="https://podminky.urs.cz/item/CS_URS_2025_02/741313011" TargetMode="External"/><Relationship Id="rId30" Type="http://schemas.openxmlformats.org/officeDocument/2006/relationships/hyperlink" Target="https://podminky.urs.cz/item/CS_URS_2025_02/741372022" TargetMode="External"/><Relationship Id="rId35" Type="http://schemas.openxmlformats.org/officeDocument/2006/relationships/hyperlink" Target="https://podminky.urs.cz/item/CS_URS_2025_02/741810011" TargetMode="External"/><Relationship Id="rId43" Type="http://schemas.openxmlformats.org/officeDocument/2006/relationships/hyperlink" Target="https://podminky.urs.cz/item/CS_URS_2025_02/998742121" TargetMode="External"/><Relationship Id="rId48" Type="http://schemas.openxmlformats.org/officeDocument/2006/relationships/hyperlink" Target="https://podminky.urs.cz/item/CS_URS_2025_02/045303000" TargetMode="External"/><Relationship Id="rId8" Type="http://schemas.openxmlformats.org/officeDocument/2006/relationships/hyperlink" Target="https://podminky.urs.cz/item/CS_URS_2025_02/997013501" TargetMode="External"/><Relationship Id="rId3" Type="http://schemas.openxmlformats.org/officeDocument/2006/relationships/hyperlink" Target="https://podminky.urs.cz/item/CS_URS_2025_02/977132111" TargetMode="External"/><Relationship Id="rId12" Type="http://schemas.openxmlformats.org/officeDocument/2006/relationships/hyperlink" Target="https://podminky.urs.cz/item/CS_URS_2025_02/741111001" TargetMode="External"/><Relationship Id="rId17" Type="http://schemas.openxmlformats.org/officeDocument/2006/relationships/hyperlink" Target="https://podminky.urs.cz/item/CS_URS_2025_02/741122623" TargetMode="External"/><Relationship Id="rId25" Type="http://schemas.openxmlformats.org/officeDocument/2006/relationships/hyperlink" Target="https://podminky.urs.cz/item/CS_URS_2025_02/741310122" TargetMode="External"/><Relationship Id="rId33" Type="http://schemas.openxmlformats.org/officeDocument/2006/relationships/hyperlink" Target="https://podminky.urs.cz/item/CS_URS_2025_02/741372113" TargetMode="External"/><Relationship Id="rId38" Type="http://schemas.openxmlformats.org/officeDocument/2006/relationships/hyperlink" Target="https://podminky.urs.cz/item/CS_URS_2025_02/741920312" TargetMode="External"/><Relationship Id="rId46" Type="http://schemas.openxmlformats.org/officeDocument/2006/relationships/hyperlink" Target="https://podminky.urs.cz/item/CS_URS_2025_02/013294000" TargetMode="External"/><Relationship Id="rId20" Type="http://schemas.openxmlformats.org/officeDocument/2006/relationships/hyperlink" Target="https://podminky.urs.cz/item/CS_URS_2025_02/741128005" TargetMode="External"/><Relationship Id="rId41" Type="http://schemas.openxmlformats.org/officeDocument/2006/relationships/hyperlink" Target="https://podminky.urs.cz/item/CS_URS_2025_02/742128003" TargetMode="External"/><Relationship Id="rId1" Type="http://schemas.openxmlformats.org/officeDocument/2006/relationships/hyperlink" Target="https://podminky.urs.cz/item/CS_URS_2025_02/612135101" TargetMode="External"/><Relationship Id="rId6" Type="http://schemas.openxmlformats.org/officeDocument/2006/relationships/hyperlink" Target="https://podminky.urs.cz/item/CS_URS_2025_02/977332112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997013509" TargetMode="External"/><Relationship Id="rId13" Type="http://schemas.openxmlformats.org/officeDocument/2006/relationships/hyperlink" Target="https://podminky.urs.cz/item/CS_URS_2025_02/741128005" TargetMode="External"/><Relationship Id="rId18" Type="http://schemas.openxmlformats.org/officeDocument/2006/relationships/hyperlink" Target="https://podminky.urs.cz/item/CS_URS_2025_02/742128003" TargetMode="External"/><Relationship Id="rId26" Type="http://schemas.openxmlformats.org/officeDocument/2006/relationships/hyperlink" Target="https://podminky.urs.cz/item/CS_URS_2025_02/742330101" TargetMode="External"/><Relationship Id="rId3" Type="http://schemas.openxmlformats.org/officeDocument/2006/relationships/hyperlink" Target="https://podminky.urs.cz/item/CS_URS_2025_02/977132111" TargetMode="External"/><Relationship Id="rId21" Type="http://schemas.openxmlformats.org/officeDocument/2006/relationships/hyperlink" Target="https://podminky.urs.cz/item/CS_URS_2025_02/742330012" TargetMode="External"/><Relationship Id="rId7" Type="http://schemas.openxmlformats.org/officeDocument/2006/relationships/hyperlink" Target="https://podminky.urs.cz/item/CS_URS_2025_02/997013501" TargetMode="External"/><Relationship Id="rId12" Type="http://schemas.openxmlformats.org/officeDocument/2006/relationships/hyperlink" Target="https://podminky.urs.cz/item/CS_URS_2025_02/741112061" TargetMode="External"/><Relationship Id="rId17" Type="http://schemas.openxmlformats.org/officeDocument/2006/relationships/hyperlink" Target="https://podminky.urs.cz/item/CS_URS_2025_02/742110202" TargetMode="External"/><Relationship Id="rId25" Type="http://schemas.openxmlformats.org/officeDocument/2006/relationships/hyperlink" Target="https://podminky.urs.cz/item/CS_URS_2025_02/742330061" TargetMode="External"/><Relationship Id="rId2" Type="http://schemas.openxmlformats.org/officeDocument/2006/relationships/hyperlink" Target="https://podminky.urs.cz/item/CS_URS_2025_02/949101111" TargetMode="External"/><Relationship Id="rId16" Type="http://schemas.openxmlformats.org/officeDocument/2006/relationships/hyperlink" Target="https://podminky.urs.cz/item/CS_URS_2025_02/742110102" TargetMode="External"/><Relationship Id="rId20" Type="http://schemas.openxmlformats.org/officeDocument/2006/relationships/hyperlink" Target="https://podminky.urs.cz/item/CS_URS_2025_02/742124002" TargetMode="External"/><Relationship Id="rId29" Type="http://schemas.openxmlformats.org/officeDocument/2006/relationships/hyperlink" Target="https://podminky.urs.cz/item/CS_URS_2025_02/013254000" TargetMode="External"/><Relationship Id="rId1" Type="http://schemas.openxmlformats.org/officeDocument/2006/relationships/hyperlink" Target="https://podminky.urs.cz/item/CS_URS_2025_02/612135101" TargetMode="External"/><Relationship Id="rId6" Type="http://schemas.openxmlformats.org/officeDocument/2006/relationships/hyperlink" Target="https://podminky.urs.cz/item/CS_URS_2025_02/997013211" TargetMode="External"/><Relationship Id="rId11" Type="http://schemas.openxmlformats.org/officeDocument/2006/relationships/hyperlink" Target="https://podminky.urs.cz/item/CS_URS_2025_02/741111001" TargetMode="External"/><Relationship Id="rId24" Type="http://schemas.openxmlformats.org/officeDocument/2006/relationships/hyperlink" Target="https://podminky.urs.cz/item/CS_URS_2025_02/742330052" TargetMode="External"/><Relationship Id="rId32" Type="http://schemas.openxmlformats.org/officeDocument/2006/relationships/drawing" Target="../drawings/drawing7.xml"/><Relationship Id="rId5" Type="http://schemas.openxmlformats.org/officeDocument/2006/relationships/hyperlink" Target="https://podminky.urs.cz/item/CS_URS_2025_02/977332112" TargetMode="External"/><Relationship Id="rId15" Type="http://schemas.openxmlformats.org/officeDocument/2006/relationships/hyperlink" Target="https://podminky.urs.cz/item/CS_URS_2025_02/742110041" TargetMode="External"/><Relationship Id="rId23" Type="http://schemas.openxmlformats.org/officeDocument/2006/relationships/hyperlink" Target="https://podminky.urs.cz/item/CS_URS_2025_02/742330051" TargetMode="External"/><Relationship Id="rId28" Type="http://schemas.openxmlformats.org/officeDocument/2006/relationships/hyperlink" Target="https://podminky.urs.cz/item/CS_URS_2025_02/HZS2232" TargetMode="External"/><Relationship Id="rId10" Type="http://schemas.openxmlformats.org/officeDocument/2006/relationships/hyperlink" Target="https://podminky.urs.cz/item/CS_URS_2025_02/998018001" TargetMode="External"/><Relationship Id="rId19" Type="http://schemas.openxmlformats.org/officeDocument/2006/relationships/hyperlink" Target="https://podminky.urs.cz/item/CS_URS_2025_02/742110002" TargetMode="External"/><Relationship Id="rId31" Type="http://schemas.openxmlformats.org/officeDocument/2006/relationships/hyperlink" Target="https://podminky.urs.cz/item/CS_URS_2025_02/045303000" TargetMode="External"/><Relationship Id="rId4" Type="http://schemas.openxmlformats.org/officeDocument/2006/relationships/hyperlink" Target="https://podminky.urs.cz/item/CS_URS_2025_02/977151113" TargetMode="External"/><Relationship Id="rId9" Type="http://schemas.openxmlformats.org/officeDocument/2006/relationships/hyperlink" Target="https://podminky.urs.cz/item/CS_URS_2025_02/997013631" TargetMode="External"/><Relationship Id="rId14" Type="http://schemas.openxmlformats.org/officeDocument/2006/relationships/hyperlink" Target="https://podminky.urs.cz/item/CS_URS_2025_02/998741121" TargetMode="External"/><Relationship Id="rId22" Type="http://schemas.openxmlformats.org/officeDocument/2006/relationships/hyperlink" Target="https://podminky.urs.cz/item/CS_URS_2025_02/742330044" TargetMode="External"/><Relationship Id="rId27" Type="http://schemas.openxmlformats.org/officeDocument/2006/relationships/hyperlink" Target="https://podminky.urs.cz/item/CS_URS_2025_02/998742121" TargetMode="External"/><Relationship Id="rId30" Type="http://schemas.openxmlformats.org/officeDocument/2006/relationships/hyperlink" Target="https://podminky.urs.cz/item/CS_URS_2025_02/013294000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997013509" TargetMode="External"/><Relationship Id="rId13" Type="http://schemas.openxmlformats.org/officeDocument/2006/relationships/hyperlink" Target="https://podminky.urs.cz/item/CS_URS_2025_02/742121001" TargetMode="External"/><Relationship Id="rId18" Type="http://schemas.openxmlformats.org/officeDocument/2006/relationships/hyperlink" Target="https://podminky.urs.cz/item/CS_URS_2025_02/742220236" TargetMode="External"/><Relationship Id="rId26" Type="http://schemas.openxmlformats.org/officeDocument/2006/relationships/hyperlink" Target="https://podminky.urs.cz/item/CS_URS_2025_02/742240006" TargetMode="External"/><Relationship Id="rId3" Type="http://schemas.openxmlformats.org/officeDocument/2006/relationships/hyperlink" Target="https://podminky.urs.cz/item/CS_URS_2025_02/977132111" TargetMode="External"/><Relationship Id="rId21" Type="http://schemas.openxmlformats.org/officeDocument/2006/relationships/hyperlink" Target="https://podminky.urs.cz/item/CS_URS_2025_02/742220402" TargetMode="External"/><Relationship Id="rId7" Type="http://schemas.openxmlformats.org/officeDocument/2006/relationships/hyperlink" Target="https://podminky.urs.cz/item/CS_URS_2025_02/997013501" TargetMode="External"/><Relationship Id="rId12" Type="http://schemas.openxmlformats.org/officeDocument/2006/relationships/hyperlink" Target="https://podminky.urs.cz/item/CS_URS_2025_02/742110002" TargetMode="External"/><Relationship Id="rId17" Type="http://schemas.openxmlformats.org/officeDocument/2006/relationships/hyperlink" Target="https://podminky.urs.cz/item/CS_URS_2025_02/742220232" TargetMode="External"/><Relationship Id="rId25" Type="http://schemas.openxmlformats.org/officeDocument/2006/relationships/hyperlink" Target="https://podminky.urs.cz/item/CS_URS_2025_02/742220511" TargetMode="External"/><Relationship Id="rId2" Type="http://schemas.openxmlformats.org/officeDocument/2006/relationships/hyperlink" Target="https://podminky.urs.cz/item/CS_URS_2025_02/949101111" TargetMode="External"/><Relationship Id="rId16" Type="http://schemas.openxmlformats.org/officeDocument/2006/relationships/hyperlink" Target="https://podminky.urs.cz/item/CS_URS_2025_02/742220231" TargetMode="External"/><Relationship Id="rId20" Type="http://schemas.openxmlformats.org/officeDocument/2006/relationships/hyperlink" Target="https://podminky.urs.cz/item/CS_URS_2025_02/742220401" TargetMode="External"/><Relationship Id="rId29" Type="http://schemas.openxmlformats.org/officeDocument/2006/relationships/hyperlink" Target="https://podminky.urs.cz/item/CS_URS_2025_02/013254000" TargetMode="External"/><Relationship Id="rId1" Type="http://schemas.openxmlformats.org/officeDocument/2006/relationships/hyperlink" Target="https://podminky.urs.cz/item/CS_URS_2025_02/612135101" TargetMode="External"/><Relationship Id="rId6" Type="http://schemas.openxmlformats.org/officeDocument/2006/relationships/hyperlink" Target="https://podminky.urs.cz/item/CS_URS_2025_02/997013211" TargetMode="External"/><Relationship Id="rId11" Type="http://schemas.openxmlformats.org/officeDocument/2006/relationships/hyperlink" Target="https://podminky.urs.cz/item/CS_URS_2025_02/741128005" TargetMode="External"/><Relationship Id="rId24" Type="http://schemas.openxmlformats.org/officeDocument/2006/relationships/hyperlink" Target="https://podminky.urs.cz/item/CS_URS_2025_02/742220501" TargetMode="External"/><Relationship Id="rId32" Type="http://schemas.openxmlformats.org/officeDocument/2006/relationships/drawing" Target="../drawings/drawing8.xml"/><Relationship Id="rId5" Type="http://schemas.openxmlformats.org/officeDocument/2006/relationships/hyperlink" Target="https://podminky.urs.cz/item/CS_URS_2025_02/977332112" TargetMode="External"/><Relationship Id="rId15" Type="http://schemas.openxmlformats.org/officeDocument/2006/relationships/hyperlink" Target="https://podminky.urs.cz/item/CS_URS_2025_02/742220053" TargetMode="External"/><Relationship Id="rId23" Type="http://schemas.openxmlformats.org/officeDocument/2006/relationships/hyperlink" Target="https://podminky.urs.cz/item/CS_URS_2025_02/742220421" TargetMode="External"/><Relationship Id="rId28" Type="http://schemas.openxmlformats.org/officeDocument/2006/relationships/hyperlink" Target="https://podminky.urs.cz/item/CS_URS_2025_02/HZS2232" TargetMode="External"/><Relationship Id="rId10" Type="http://schemas.openxmlformats.org/officeDocument/2006/relationships/hyperlink" Target="https://podminky.urs.cz/item/CS_URS_2025_02/998018001" TargetMode="External"/><Relationship Id="rId19" Type="http://schemas.openxmlformats.org/officeDocument/2006/relationships/hyperlink" Target="https://podminky.urs.cz/item/CS_URS_2025_02/742220241" TargetMode="External"/><Relationship Id="rId31" Type="http://schemas.openxmlformats.org/officeDocument/2006/relationships/hyperlink" Target="https://podminky.urs.cz/item/CS_URS_2025_02/045303000" TargetMode="External"/><Relationship Id="rId4" Type="http://schemas.openxmlformats.org/officeDocument/2006/relationships/hyperlink" Target="https://podminky.urs.cz/item/CS_URS_2025_02/977151113" TargetMode="External"/><Relationship Id="rId9" Type="http://schemas.openxmlformats.org/officeDocument/2006/relationships/hyperlink" Target="https://podminky.urs.cz/item/CS_URS_2025_02/997013631" TargetMode="External"/><Relationship Id="rId14" Type="http://schemas.openxmlformats.org/officeDocument/2006/relationships/hyperlink" Target="https://podminky.urs.cz/item/CS_URS_2025_02/742220013" TargetMode="External"/><Relationship Id="rId22" Type="http://schemas.openxmlformats.org/officeDocument/2006/relationships/hyperlink" Target="https://podminky.urs.cz/item/CS_URS_2025_02/742220411" TargetMode="External"/><Relationship Id="rId27" Type="http://schemas.openxmlformats.org/officeDocument/2006/relationships/hyperlink" Target="https://podminky.urs.cz/item/CS_URS_2025_02/998742121" TargetMode="External"/><Relationship Id="rId30" Type="http://schemas.openxmlformats.org/officeDocument/2006/relationships/hyperlink" Target="https://podminky.urs.cz/item/CS_URS_2025_02/013294000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2/013294000" TargetMode="External"/><Relationship Id="rId2" Type="http://schemas.openxmlformats.org/officeDocument/2006/relationships/hyperlink" Target="https://podminky.urs.cz/item/CS_URS_2025_02/013254000" TargetMode="External"/><Relationship Id="rId1" Type="http://schemas.openxmlformats.org/officeDocument/2006/relationships/hyperlink" Target="https://podminky.urs.cz/item/CS_URS_2025_02/011002000" TargetMode="External"/><Relationship Id="rId6" Type="http://schemas.openxmlformats.org/officeDocument/2006/relationships/drawing" Target="../drawings/drawing9.xml"/><Relationship Id="rId5" Type="http://schemas.openxmlformats.org/officeDocument/2006/relationships/hyperlink" Target="https://podminky.urs.cz/item/CS_URS_2025_02/045203000" TargetMode="External"/><Relationship Id="rId4" Type="http://schemas.openxmlformats.org/officeDocument/2006/relationships/hyperlink" Target="https://podminky.urs.cz/item/CS_URS_2025_02/030001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4"/>
  <sheetViews>
    <sheetView showGridLines="0" tabSelected="1" topLeftCell="A34" workbookViewId="0">
      <selection activeCell="A62" sqref="A62:XFD62"/>
    </sheetView>
  </sheetViews>
  <sheetFormatPr defaultRowHeight="10" x14ac:dyDescent="0.2"/>
  <cols>
    <col min="1" max="1" width="8.109375" customWidth="1"/>
    <col min="2" max="2" width="1.5546875" customWidth="1"/>
    <col min="3" max="3" width="4.109375" customWidth="1"/>
    <col min="4" max="33" width="2.5546875" customWidth="1"/>
    <col min="34" max="34" width="3.33203125" customWidth="1"/>
    <col min="35" max="35" width="35.5546875" customWidth="1"/>
    <col min="36" max="37" width="2.44140625" customWidth="1"/>
    <col min="38" max="38" width="8.109375" customWidth="1"/>
    <col min="39" max="39" width="3.33203125" customWidth="1"/>
    <col min="40" max="40" width="13.109375" customWidth="1"/>
    <col min="41" max="41" width="7.33203125" customWidth="1"/>
    <col min="42" max="42" width="4.109375" customWidth="1"/>
    <col min="43" max="43" width="15.33203125" customWidth="1"/>
    <col min="44" max="44" width="13.44140625" customWidth="1"/>
    <col min="45" max="47" width="25.33203125" hidden="1" customWidth="1"/>
    <col min="48" max="49" width="21.33203125" hidden="1" customWidth="1"/>
    <col min="50" max="51" width="24.5546875" hidden="1" customWidth="1"/>
    <col min="52" max="52" width="21.33203125" hidden="1" customWidth="1"/>
    <col min="53" max="53" width="18.88671875" hidden="1" customWidth="1"/>
    <col min="54" max="54" width="24.5546875" hidden="1" customWidth="1"/>
    <col min="55" max="55" width="21.33203125" hidden="1" customWidth="1"/>
    <col min="56" max="56" width="18.88671875" hidden="1" customWidth="1"/>
    <col min="57" max="57" width="65.33203125" customWidth="1"/>
    <col min="71" max="91" width="9.109375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7" customHeight="1" x14ac:dyDescent="0.2">
      <c r="AR2" s="284"/>
      <c r="AS2" s="284"/>
      <c r="AT2" s="284"/>
      <c r="AU2" s="284"/>
      <c r="AV2" s="284"/>
      <c r="AW2" s="284"/>
      <c r="AX2" s="284"/>
      <c r="AY2" s="284"/>
      <c r="AZ2" s="284"/>
      <c r="BA2" s="284"/>
      <c r="BB2" s="284"/>
      <c r="BC2" s="284"/>
      <c r="BD2" s="284"/>
      <c r="BE2" s="284"/>
      <c r="BS2" s="18" t="s">
        <v>6</v>
      </c>
      <c r="BT2" s="18" t="s">
        <v>7</v>
      </c>
    </row>
    <row r="3" spans="1:74" ht="6.9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" customHeight="1" x14ac:dyDescent="0.2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hidden="1" customHeight="1" x14ac:dyDescent="0.2">
      <c r="B5" s="21"/>
      <c r="D5" s="25" t="s">
        <v>13</v>
      </c>
      <c r="K5" s="295" t="s">
        <v>14</v>
      </c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284"/>
      <c r="AM5" s="284"/>
      <c r="AN5" s="284"/>
      <c r="AO5" s="284"/>
      <c r="AR5" s="21"/>
      <c r="BE5" s="292" t="s">
        <v>15</v>
      </c>
      <c r="BS5" s="18" t="s">
        <v>6</v>
      </c>
    </row>
    <row r="6" spans="1:74" ht="37" customHeight="1" x14ac:dyDescent="0.2">
      <c r="B6" s="21"/>
      <c r="D6" s="27" t="s">
        <v>16</v>
      </c>
      <c r="K6" s="296" t="s">
        <v>17</v>
      </c>
      <c r="L6" s="284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R6" s="21"/>
      <c r="BE6" s="293"/>
      <c r="BS6" s="18" t="s">
        <v>6</v>
      </c>
    </row>
    <row r="7" spans="1:74" ht="12" customHeight="1" x14ac:dyDescent="0.2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293"/>
      <c r="BS7" s="18" t="s">
        <v>6</v>
      </c>
    </row>
    <row r="8" spans="1:74" ht="12" customHeight="1" x14ac:dyDescent="0.2">
      <c r="B8" s="21"/>
      <c r="D8" s="28" t="s">
        <v>21</v>
      </c>
      <c r="K8" s="26" t="s">
        <v>22</v>
      </c>
      <c r="AK8" s="28" t="s">
        <v>23</v>
      </c>
      <c r="AN8" s="29" t="s">
        <v>31</v>
      </c>
      <c r="AR8" s="21"/>
      <c r="BE8" s="293"/>
      <c r="BS8" s="18" t="s">
        <v>6</v>
      </c>
    </row>
    <row r="9" spans="1:74" ht="14.4" customHeight="1" x14ac:dyDescent="0.2">
      <c r="B9" s="21"/>
      <c r="AR9" s="21"/>
      <c r="BE9" s="293"/>
      <c r="BS9" s="18" t="s">
        <v>6</v>
      </c>
    </row>
    <row r="10" spans="1:74" ht="12" customHeight="1" x14ac:dyDescent="0.2">
      <c r="B10" s="21"/>
      <c r="D10" s="28" t="s">
        <v>24</v>
      </c>
      <c r="AK10" s="28" t="s">
        <v>25</v>
      </c>
      <c r="AN10" s="26" t="s">
        <v>26</v>
      </c>
      <c r="AR10" s="21"/>
      <c r="BE10" s="293"/>
      <c r="BS10" s="18" t="s">
        <v>6</v>
      </c>
    </row>
    <row r="11" spans="1:74" ht="18.5" customHeight="1" x14ac:dyDescent="0.2">
      <c r="B11" s="21"/>
      <c r="E11" s="26" t="s">
        <v>27</v>
      </c>
      <c r="AK11" s="28" t="s">
        <v>28</v>
      </c>
      <c r="AN11" s="26" t="s">
        <v>29</v>
      </c>
      <c r="AR11" s="21"/>
      <c r="BE11" s="293"/>
      <c r="BS11" s="18" t="s">
        <v>6</v>
      </c>
    </row>
    <row r="12" spans="1:74" ht="6.9" customHeight="1" x14ac:dyDescent="0.2">
      <c r="B12" s="21"/>
      <c r="AR12" s="21"/>
      <c r="BE12" s="293"/>
      <c r="BS12" s="18" t="s">
        <v>6</v>
      </c>
    </row>
    <row r="13" spans="1:74" ht="12" customHeight="1" x14ac:dyDescent="0.2">
      <c r="B13" s="21"/>
      <c r="D13" s="28" t="s">
        <v>30</v>
      </c>
      <c r="AK13" s="28" t="s">
        <v>25</v>
      </c>
      <c r="AN13" s="30" t="s">
        <v>31</v>
      </c>
      <c r="AR13" s="21"/>
      <c r="BE13" s="293"/>
      <c r="BS13" s="18" t="s">
        <v>6</v>
      </c>
    </row>
    <row r="14" spans="1:74" ht="12.5" x14ac:dyDescent="0.2">
      <c r="B14" s="21"/>
      <c r="E14" s="297" t="s">
        <v>31</v>
      </c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298"/>
      <c r="X14" s="298"/>
      <c r="Y14" s="298"/>
      <c r="Z14" s="298"/>
      <c r="AA14" s="298"/>
      <c r="AB14" s="298"/>
      <c r="AC14" s="298"/>
      <c r="AD14" s="298"/>
      <c r="AE14" s="298"/>
      <c r="AF14" s="298"/>
      <c r="AG14" s="298"/>
      <c r="AH14" s="298"/>
      <c r="AI14" s="298"/>
      <c r="AJ14" s="298"/>
      <c r="AK14" s="28" t="s">
        <v>28</v>
      </c>
      <c r="AN14" s="30" t="s">
        <v>31</v>
      </c>
      <c r="AR14" s="21"/>
      <c r="BE14" s="293"/>
      <c r="BS14" s="18" t="s">
        <v>6</v>
      </c>
    </row>
    <row r="15" spans="1:74" ht="6.9" customHeight="1" x14ac:dyDescent="0.2">
      <c r="B15" s="21"/>
      <c r="AR15" s="21"/>
      <c r="BE15" s="293"/>
      <c r="BS15" s="18" t="s">
        <v>4</v>
      </c>
    </row>
    <row r="16" spans="1:74" ht="12" customHeight="1" x14ac:dyDescent="0.2">
      <c r="B16" s="21"/>
      <c r="D16" s="28" t="s">
        <v>32</v>
      </c>
      <c r="AK16" s="28" t="s">
        <v>25</v>
      </c>
      <c r="AN16" s="26" t="s">
        <v>33</v>
      </c>
      <c r="AR16" s="21"/>
      <c r="BE16" s="293"/>
      <c r="BS16" s="18" t="s">
        <v>4</v>
      </c>
    </row>
    <row r="17" spans="2:71" ht="18.5" customHeight="1" x14ac:dyDescent="0.2">
      <c r="B17" s="21"/>
      <c r="E17" s="26" t="s">
        <v>34</v>
      </c>
      <c r="AK17" s="28" t="s">
        <v>28</v>
      </c>
      <c r="AN17" s="26" t="s">
        <v>19</v>
      </c>
      <c r="AR17" s="21"/>
      <c r="BE17" s="293"/>
      <c r="BS17" s="18" t="s">
        <v>35</v>
      </c>
    </row>
    <row r="18" spans="2:71" ht="6.9" customHeight="1" x14ac:dyDescent="0.2">
      <c r="B18" s="21"/>
      <c r="AR18" s="21"/>
      <c r="BE18" s="293"/>
      <c r="BS18" s="18" t="s">
        <v>6</v>
      </c>
    </row>
    <row r="19" spans="2:71" ht="12" customHeight="1" x14ac:dyDescent="0.2">
      <c r="B19" s="21"/>
      <c r="D19" s="28" t="s">
        <v>36</v>
      </c>
      <c r="AK19" s="28" t="s">
        <v>25</v>
      </c>
      <c r="AN19" s="26" t="s">
        <v>37</v>
      </c>
      <c r="AR19" s="21"/>
      <c r="BE19" s="293"/>
      <c r="BS19" s="18" t="s">
        <v>6</v>
      </c>
    </row>
    <row r="20" spans="2:71" ht="18.5" customHeight="1" x14ac:dyDescent="0.2">
      <c r="B20" s="21"/>
      <c r="E20" s="26" t="s">
        <v>38</v>
      </c>
      <c r="AK20" s="28" t="s">
        <v>28</v>
      </c>
      <c r="AN20" s="26" t="s">
        <v>19</v>
      </c>
      <c r="AR20" s="21"/>
      <c r="BE20" s="293"/>
      <c r="BS20" s="18" t="s">
        <v>4</v>
      </c>
    </row>
    <row r="21" spans="2:71" ht="6.9" customHeight="1" x14ac:dyDescent="0.2">
      <c r="B21" s="21"/>
      <c r="AR21" s="21"/>
      <c r="BE21" s="293"/>
    </row>
    <row r="22" spans="2:71" ht="12" customHeight="1" x14ac:dyDescent="0.2">
      <c r="B22" s="21"/>
      <c r="D22" s="28" t="s">
        <v>39</v>
      </c>
      <c r="AR22" s="21"/>
      <c r="BE22" s="293"/>
    </row>
    <row r="23" spans="2:71" ht="43.9" customHeight="1" x14ac:dyDescent="0.2">
      <c r="B23" s="21"/>
      <c r="E23" s="299" t="s">
        <v>40</v>
      </c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299"/>
      <c r="W23" s="299"/>
      <c r="X23" s="299"/>
      <c r="Y23" s="299"/>
      <c r="Z23" s="299"/>
      <c r="AA23" s="299"/>
      <c r="AB23" s="299"/>
      <c r="AC23" s="299"/>
      <c r="AD23" s="299"/>
      <c r="AE23" s="299"/>
      <c r="AF23" s="299"/>
      <c r="AG23" s="299"/>
      <c r="AH23" s="299"/>
      <c r="AI23" s="299"/>
      <c r="AJ23" s="299"/>
      <c r="AK23" s="299"/>
      <c r="AL23" s="299"/>
      <c r="AM23" s="299"/>
      <c r="AN23" s="299"/>
      <c r="AR23" s="21"/>
      <c r="BE23" s="293"/>
    </row>
    <row r="24" spans="2:71" ht="6.9" customHeight="1" x14ac:dyDescent="0.2">
      <c r="B24" s="21"/>
      <c r="AR24" s="21"/>
      <c r="BE24" s="293"/>
    </row>
    <row r="25" spans="2:71" ht="6.9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93"/>
    </row>
    <row r="26" spans="2:71" s="1" customFormat="1" ht="25.9" customHeight="1" x14ac:dyDescent="0.2">
      <c r="B26" s="33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00">
        <f>ROUND(AG54,2)</f>
        <v>0</v>
      </c>
      <c r="AL26" s="301"/>
      <c r="AM26" s="301"/>
      <c r="AN26" s="301"/>
      <c r="AO26" s="301"/>
      <c r="AR26" s="33"/>
      <c r="BE26" s="293"/>
    </row>
    <row r="27" spans="2:71" s="1" customFormat="1" ht="6.9" customHeight="1" x14ac:dyDescent="0.2">
      <c r="B27" s="33"/>
      <c r="AR27" s="33"/>
      <c r="BE27" s="293"/>
    </row>
    <row r="28" spans="2:71" s="1" customFormat="1" ht="12.5" x14ac:dyDescent="0.2">
      <c r="B28" s="33"/>
      <c r="L28" s="302" t="s">
        <v>42</v>
      </c>
      <c r="M28" s="302"/>
      <c r="N28" s="302"/>
      <c r="O28" s="302"/>
      <c r="P28" s="302"/>
      <c r="W28" s="302" t="s">
        <v>43</v>
      </c>
      <c r="X28" s="302"/>
      <c r="Y28" s="302"/>
      <c r="Z28" s="302"/>
      <c r="AA28" s="302"/>
      <c r="AB28" s="302"/>
      <c r="AC28" s="302"/>
      <c r="AD28" s="302"/>
      <c r="AE28" s="302"/>
      <c r="AK28" s="302" t="s">
        <v>44</v>
      </c>
      <c r="AL28" s="302"/>
      <c r="AM28" s="302"/>
      <c r="AN28" s="302"/>
      <c r="AO28" s="302"/>
      <c r="AR28" s="33"/>
      <c r="BE28" s="293"/>
    </row>
    <row r="29" spans="2:71" s="2" customFormat="1" ht="14.4" customHeight="1" x14ac:dyDescent="0.2">
      <c r="B29" s="37"/>
      <c r="D29" s="28" t="s">
        <v>45</v>
      </c>
      <c r="F29" s="28" t="s">
        <v>46</v>
      </c>
      <c r="L29" s="287">
        <v>0.21</v>
      </c>
      <c r="M29" s="286"/>
      <c r="N29" s="286"/>
      <c r="O29" s="286"/>
      <c r="P29" s="286"/>
      <c r="W29" s="285">
        <f>ROUND(AZ54, 2)</f>
        <v>0</v>
      </c>
      <c r="X29" s="286"/>
      <c r="Y29" s="286"/>
      <c r="Z29" s="286"/>
      <c r="AA29" s="286"/>
      <c r="AB29" s="286"/>
      <c r="AC29" s="286"/>
      <c r="AD29" s="286"/>
      <c r="AE29" s="286"/>
      <c r="AK29" s="285">
        <f>ROUND(AV54, 2)</f>
        <v>0</v>
      </c>
      <c r="AL29" s="286"/>
      <c r="AM29" s="286"/>
      <c r="AN29" s="286"/>
      <c r="AO29" s="286"/>
      <c r="AR29" s="37"/>
      <c r="BE29" s="294"/>
    </row>
    <row r="30" spans="2:71" s="2" customFormat="1" ht="14.4" customHeight="1" x14ac:dyDescent="0.2">
      <c r="B30" s="37"/>
      <c r="F30" s="28" t="s">
        <v>47</v>
      </c>
      <c r="L30" s="287">
        <v>0.12</v>
      </c>
      <c r="M30" s="286"/>
      <c r="N30" s="286"/>
      <c r="O30" s="286"/>
      <c r="P30" s="286"/>
      <c r="W30" s="285">
        <f>ROUND(BA54, 2)</f>
        <v>0</v>
      </c>
      <c r="X30" s="286"/>
      <c r="Y30" s="286"/>
      <c r="Z30" s="286"/>
      <c r="AA30" s="286"/>
      <c r="AB30" s="286"/>
      <c r="AC30" s="286"/>
      <c r="AD30" s="286"/>
      <c r="AE30" s="286"/>
      <c r="AK30" s="285">
        <f>ROUND(AW54, 2)</f>
        <v>0</v>
      </c>
      <c r="AL30" s="286"/>
      <c r="AM30" s="286"/>
      <c r="AN30" s="286"/>
      <c r="AO30" s="286"/>
      <c r="AR30" s="37"/>
      <c r="BE30" s="294"/>
    </row>
    <row r="31" spans="2:71" s="2" customFormat="1" ht="14.4" hidden="1" customHeight="1" x14ac:dyDescent="0.2">
      <c r="B31" s="37"/>
      <c r="F31" s="28" t="s">
        <v>48</v>
      </c>
      <c r="L31" s="287">
        <v>0.21</v>
      </c>
      <c r="M31" s="286"/>
      <c r="N31" s="286"/>
      <c r="O31" s="286"/>
      <c r="P31" s="286"/>
      <c r="W31" s="285">
        <f>ROUND(BB54, 2)</f>
        <v>0</v>
      </c>
      <c r="X31" s="286"/>
      <c r="Y31" s="286"/>
      <c r="Z31" s="286"/>
      <c r="AA31" s="286"/>
      <c r="AB31" s="286"/>
      <c r="AC31" s="286"/>
      <c r="AD31" s="286"/>
      <c r="AE31" s="286"/>
      <c r="AK31" s="285">
        <v>0</v>
      </c>
      <c r="AL31" s="286"/>
      <c r="AM31" s="286"/>
      <c r="AN31" s="286"/>
      <c r="AO31" s="286"/>
      <c r="AR31" s="37"/>
      <c r="BE31" s="294"/>
    </row>
    <row r="32" spans="2:71" s="2" customFormat="1" ht="14.4" hidden="1" customHeight="1" x14ac:dyDescent="0.2">
      <c r="B32" s="37"/>
      <c r="F32" s="28" t="s">
        <v>49</v>
      </c>
      <c r="L32" s="287">
        <v>0.12</v>
      </c>
      <c r="M32" s="286"/>
      <c r="N32" s="286"/>
      <c r="O32" s="286"/>
      <c r="P32" s="286"/>
      <c r="W32" s="285">
        <f>ROUND(BC54, 2)</f>
        <v>0</v>
      </c>
      <c r="X32" s="286"/>
      <c r="Y32" s="286"/>
      <c r="Z32" s="286"/>
      <c r="AA32" s="286"/>
      <c r="AB32" s="286"/>
      <c r="AC32" s="286"/>
      <c r="AD32" s="286"/>
      <c r="AE32" s="286"/>
      <c r="AK32" s="285">
        <v>0</v>
      </c>
      <c r="AL32" s="286"/>
      <c r="AM32" s="286"/>
      <c r="AN32" s="286"/>
      <c r="AO32" s="286"/>
      <c r="AR32" s="37"/>
      <c r="BE32" s="294"/>
    </row>
    <row r="33" spans="2:44" s="2" customFormat="1" ht="14.4" hidden="1" customHeight="1" x14ac:dyDescent="0.2">
      <c r="B33" s="37"/>
      <c r="F33" s="28" t="s">
        <v>50</v>
      </c>
      <c r="L33" s="287">
        <v>0</v>
      </c>
      <c r="M33" s="286"/>
      <c r="N33" s="286"/>
      <c r="O33" s="286"/>
      <c r="P33" s="286"/>
      <c r="W33" s="285">
        <f>ROUND(BD54, 2)</f>
        <v>0</v>
      </c>
      <c r="X33" s="286"/>
      <c r="Y33" s="286"/>
      <c r="Z33" s="286"/>
      <c r="AA33" s="286"/>
      <c r="AB33" s="286"/>
      <c r="AC33" s="286"/>
      <c r="AD33" s="286"/>
      <c r="AE33" s="286"/>
      <c r="AK33" s="285">
        <v>0</v>
      </c>
      <c r="AL33" s="286"/>
      <c r="AM33" s="286"/>
      <c r="AN33" s="286"/>
      <c r="AO33" s="286"/>
      <c r="AR33" s="37"/>
    </row>
    <row r="34" spans="2:44" s="1" customFormat="1" ht="6.9" customHeight="1" x14ac:dyDescent="0.2">
      <c r="B34" s="33"/>
      <c r="AR34" s="33"/>
    </row>
    <row r="35" spans="2:44" s="1" customFormat="1" ht="25.9" customHeight="1" x14ac:dyDescent="0.2">
      <c r="B35" s="33"/>
      <c r="C35" s="38"/>
      <c r="D35" s="39" t="s">
        <v>51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52</v>
      </c>
      <c r="U35" s="40"/>
      <c r="V35" s="40"/>
      <c r="W35" s="40"/>
      <c r="X35" s="291" t="s">
        <v>53</v>
      </c>
      <c r="Y35" s="289"/>
      <c r="Z35" s="289"/>
      <c r="AA35" s="289"/>
      <c r="AB35" s="289"/>
      <c r="AC35" s="40"/>
      <c r="AD35" s="40"/>
      <c r="AE35" s="40"/>
      <c r="AF35" s="40"/>
      <c r="AG35" s="40"/>
      <c r="AH35" s="40"/>
      <c r="AI35" s="40"/>
      <c r="AJ35" s="40"/>
      <c r="AK35" s="288">
        <f>SUM(AK26:AK33)</f>
        <v>0</v>
      </c>
      <c r="AL35" s="289"/>
      <c r="AM35" s="289"/>
      <c r="AN35" s="289"/>
      <c r="AO35" s="290"/>
      <c r="AP35" s="38"/>
      <c r="AQ35" s="38"/>
      <c r="AR35" s="33"/>
    </row>
    <row r="36" spans="2:44" s="1" customFormat="1" ht="6.9" customHeight="1" x14ac:dyDescent="0.2">
      <c r="B36" s="33"/>
      <c r="AR36" s="33"/>
    </row>
    <row r="37" spans="2:44" s="1" customFormat="1" ht="6.9" customHeight="1" x14ac:dyDescent="0.2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" customHeight="1" x14ac:dyDescent="0.2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" customHeight="1" x14ac:dyDescent="0.2">
      <c r="B42" s="33"/>
      <c r="C42" s="22" t="s">
        <v>54</v>
      </c>
      <c r="AR42" s="33"/>
    </row>
    <row r="43" spans="2:44" s="1" customFormat="1" ht="6.9" customHeight="1" x14ac:dyDescent="0.2">
      <c r="B43" s="33"/>
      <c r="AR43" s="33"/>
    </row>
    <row r="44" spans="2:44" s="3" customFormat="1" ht="12" hidden="1" customHeight="1" x14ac:dyDescent="0.2">
      <c r="B44" s="46"/>
      <c r="C44" s="28" t="s">
        <v>13</v>
      </c>
      <c r="L44" s="3" t="str">
        <f>K5</f>
        <v>M293-DPS</v>
      </c>
      <c r="AR44" s="46"/>
    </row>
    <row r="45" spans="2:44" s="4" customFormat="1" ht="37" customHeight="1" x14ac:dyDescent="0.2">
      <c r="B45" s="47"/>
      <c r="C45" s="48" t="s">
        <v>16</v>
      </c>
      <c r="L45" s="312" t="str">
        <f>K6</f>
        <v>Informační centrum - Kostelní 18, Ústí nad Orlicí</v>
      </c>
      <c r="M45" s="313"/>
      <c r="N45" s="313"/>
      <c r="O45" s="313"/>
      <c r="P45" s="313"/>
      <c r="Q45" s="313"/>
      <c r="R45" s="313"/>
      <c r="S45" s="313"/>
      <c r="T45" s="313"/>
      <c r="U45" s="313"/>
      <c r="V45" s="313"/>
      <c r="W45" s="313"/>
      <c r="X45" s="313"/>
      <c r="Y45" s="313"/>
      <c r="Z45" s="313"/>
      <c r="AA45" s="313"/>
      <c r="AB45" s="313"/>
      <c r="AC45" s="313"/>
      <c r="AD45" s="313"/>
      <c r="AE45" s="313"/>
      <c r="AF45" s="313"/>
      <c r="AG45" s="313"/>
      <c r="AH45" s="313"/>
      <c r="AI45" s="313"/>
      <c r="AJ45" s="313"/>
      <c r="AK45" s="313"/>
      <c r="AL45" s="313"/>
      <c r="AM45" s="313"/>
      <c r="AN45" s="313"/>
      <c r="AO45" s="313"/>
      <c r="AR45" s="47"/>
    </row>
    <row r="46" spans="2:44" s="1" customFormat="1" ht="6.9" customHeight="1" x14ac:dyDescent="0.2">
      <c r="B46" s="33"/>
      <c r="AR46" s="33"/>
    </row>
    <row r="47" spans="2:44" s="1" customFormat="1" ht="12" customHeight="1" x14ac:dyDescent="0.2">
      <c r="B47" s="33"/>
      <c r="C47" s="28" t="s">
        <v>21</v>
      </c>
      <c r="L47" s="49" t="str">
        <f>IF(K8="","",K8)</f>
        <v>Ústí nad Orlicí</v>
      </c>
      <c r="AI47" s="28" t="s">
        <v>23</v>
      </c>
      <c r="AM47" s="314" t="str">
        <f>IF(AN8= "","",AN8)</f>
        <v>Vyplň údaj</v>
      </c>
      <c r="AN47" s="314"/>
      <c r="AR47" s="33"/>
    </row>
    <row r="48" spans="2:44" s="1" customFormat="1" ht="6.9" customHeight="1" x14ac:dyDescent="0.2">
      <c r="B48" s="33"/>
      <c r="AR48" s="33"/>
    </row>
    <row r="49" spans="1:91" s="1" customFormat="1" ht="24" customHeight="1" x14ac:dyDescent="0.2">
      <c r="B49" s="33"/>
      <c r="C49" s="28" t="s">
        <v>24</v>
      </c>
      <c r="L49" s="3" t="str">
        <f>IF(E11= "","",E11)</f>
        <v>Město Ústí nad Orlicí, Sychrova 16,Ústí nad Orlicí</v>
      </c>
      <c r="AI49" s="28" t="s">
        <v>32</v>
      </c>
      <c r="AM49" s="315" t="str">
        <f>IF(E17="","",E17)</f>
        <v>Ing. Ondrej Balážik, Palackého tř. 72, 612 00 Brno</v>
      </c>
      <c r="AN49" s="316"/>
      <c r="AO49" s="316"/>
      <c r="AP49" s="316"/>
      <c r="AR49" s="33"/>
      <c r="AS49" s="317" t="s">
        <v>55</v>
      </c>
      <c r="AT49" s="318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24" customHeight="1" x14ac:dyDescent="0.2">
      <c r="B50" s="33"/>
      <c r="C50" s="28" t="s">
        <v>30</v>
      </c>
      <c r="L50" s="3" t="str">
        <f>IF(E14= "Vyplň údaj","",E14)</f>
        <v/>
      </c>
      <c r="AI50" s="28" t="s">
        <v>36</v>
      </c>
      <c r="AM50" s="315" t="str">
        <f>IF(E20="","",E20)</f>
        <v>Petr Krčál, Dukelská 973, 564 01 Žamberk</v>
      </c>
      <c r="AN50" s="316"/>
      <c r="AO50" s="316"/>
      <c r="AP50" s="316"/>
      <c r="AR50" s="33"/>
      <c r="AS50" s="319"/>
      <c r="AT50" s="320"/>
      <c r="BD50" s="54"/>
    </row>
    <row r="51" spans="1:91" s="1" customFormat="1" ht="10.75" customHeight="1" x14ac:dyDescent="0.2">
      <c r="B51" s="33"/>
      <c r="AR51" s="33"/>
      <c r="AS51" s="319"/>
      <c r="AT51" s="320"/>
      <c r="BD51" s="54"/>
    </row>
    <row r="52" spans="1:91" s="1" customFormat="1" ht="29.25" customHeight="1" x14ac:dyDescent="0.2">
      <c r="B52" s="33"/>
      <c r="C52" s="306" t="s">
        <v>56</v>
      </c>
      <c r="D52" s="307"/>
      <c r="E52" s="307"/>
      <c r="F52" s="307"/>
      <c r="G52" s="307"/>
      <c r="H52" s="55"/>
      <c r="I52" s="309" t="s">
        <v>57</v>
      </c>
      <c r="J52" s="307"/>
      <c r="K52" s="307"/>
      <c r="L52" s="307"/>
      <c r="M52" s="307"/>
      <c r="N52" s="307"/>
      <c r="O52" s="307"/>
      <c r="P52" s="307"/>
      <c r="Q52" s="307"/>
      <c r="R52" s="307"/>
      <c r="S52" s="307"/>
      <c r="T52" s="307"/>
      <c r="U52" s="307"/>
      <c r="V52" s="307"/>
      <c r="W52" s="307"/>
      <c r="X52" s="307"/>
      <c r="Y52" s="307"/>
      <c r="Z52" s="307"/>
      <c r="AA52" s="307"/>
      <c r="AB52" s="307"/>
      <c r="AC52" s="307"/>
      <c r="AD52" s="307"/>
      <c r="AE52" s="307"/>
      <c r="AF52" s="307"/>
      <c r="AG52" s="308" t="s">
        <v>58</v>
      </c>
      <c r="AH52" s="307"/>
      <c r="AI52" s="307"/>
      <c r="AJ52" s="307"/>
      <c r="AK52" s="307"/>
      <c r="AL52" s="307"/>
      <c r="AM52" s="307"/>
      <c r="AN52" s="309" t="s">
        <v>59</v>
      </c>
      <c r="AO52" s="307"/>
      <c r="AP52" s="307"/>
      <c r="AQ52" s="56" t="s">
        <v>60</v>
      </c>
      <c r="AR52" s="33"/>
      <c r="AS52" s="57" t="s">
        <v>61</v>
      </c>
      <c r="AT52" s="58" t="s">
        <v>62</v>
      </c>
      <c r="AU52" s="58" t="s">
        <v>63</v>
      </c>
      <c r="AV52" s="58" t="s">
        <v>64</v>
      </c>
      <c r="AW52" s="58" t="s">
        <v>65</v>
      </c>
      <c r="AX52" s="58" t="s">
        <v>66</v>
      </c>
      <c r="AY52" s="58" t="s">
        <v>67</v>
      </c>
      <c r="AZ52" s="58" t="s">
        <v>68</v>
      </c>
      <c r="BA52" s="58" t="s">
        <v>69</v>
      </c>
      <c r="BB52" s="58" t="s">
        <v>70</v>
      </c>
      <c r="BC52" s="58" t="s">
        <v>71</v>
      </c>
      <c r="BD52" s="59" t="s">
        <v>72</v>
      </c>
    </row>
    <row r="53" spans="1:91" s="1" customFormat="1" ht="10.75" customHeight="1" x14ac:dyDescent="0.2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" customHeight="1" x14ac:dyDescent="0.2">
      <c r="B54" s="61"/>
      <c r="C54" s="62" t="s">
        <v>73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310">
        <f>ROUND(SUM(AG55:AG62),2)</f>
        <v>0</v>
      </c>
      <c r="AH54" s="310"/>
      <c r="AI54" s="310"/>
      <c r="AJ54" s="310"/>
      <c r="AK54" s="310"/>
      <c r="AL54" s="310"/>
      <c r="AM54" s="310"/>
      <c r="AN54" s="311">
        <f t="shared" ref="AN54:AN62" si="0">SUM(AG54,AT54)</f>
        <v>0</v>
      </c>
      <c r="AO54" s="311"/>
      <c r="AP54" s="311"/>
      <c r="AQ54" s="65" t="s">
        <v>19</v>
      </c>
      <c r="AR54" s="61"/>
      <c r="AS54" s="66">
        <f>ROUND(SUM(AS55:AS62),2)</f>
        <v>0</v>
      </c>
      <c r="AT54" s="67">
        <f t="shared" ref="AT54:AT62" si="1">ROUND(SUM(AV54:AW54),2)</f>
        <v>0</v>
      </c>
      <c r="AU54" s="68">
        <f>ROUND(SUM(AU55:AU62),5)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ROUND(SUM(AZ55:AZ62),2)</f>
        <v>0</v>
      </c>
      <c r="BA54" s="67">
        <f>ROUND(SUM(BA55:BA62),2)</f>
        <v>0</v>
      </c>
      <c r="BB54" s="67">
        <f>ROUND(SUM(BB55:BB62),2)</f>
        <v>0</v>
      </c>
      <c r="BC54" s="67">
        <f>ROUND(SUM(BC55:BC62),2)</f>
        <v>0</v>
      </c>
      <c r="BD54" s="69">
        <f>ROUND(SUM(BD55:BD62),2)</f>
        <v>0</v>
      </c>
      <c r="BS54" s="70" t="s">
        <v>74</v>
      </c>
      <c r="BT54" s="70" t="s">
        <v>75</v>
      </c>
      <c r="BU54" s="71" t="s">
        <v>76</v>
      </c>
      <c r="BV54" s="70" t="s">
        <v>77</v>
      </c>
      <c r="BW54" s="70" t="s">
        <v>5</v>
      </c>
      <c r="BX54" s="70" t="s">
        <v>78</v>
      </c>
      <c r="CL54" s="70" t="s">
        <v>19</v>
      </c>
    </row>
    <row r="55" spans="1:91" s="6" customFormat="1" ht="15.75" customHeight="1" x14ac:dyDescent="0.2">
      <c r="A55" s="72" t="s">
        <v>79</v>
      </c>
      <c r="B55" s="73"/>
      <c r="C55" s="74"/>
      <c r="D55" s="305" t="s">
        <v>80</v>
      </c>
      <c r="E55" s="305"/>
      <c r="F55" s="305"/>
      <c r="G55" s="305"/>
      <c r="H55" s="305"/>
      <c r="I55" s="75"/>
      <c r="J55" s="305" t="s">
        <v>81</v>
      </c>
      <c r="K55" s="305"/>
      <c r="L55" s="305"/>
      <c r="M55" s="305"/>
      <c r="N55" s="305"/>
      <c r="O55" s="305"/>
      <c r="P55" s="305"/>
      <c r="Q55" s="305"/>
      <c r="R55" s="305"/>
      <c r="S55" s="305"/>
      <c r="T55" s="305"/>
      <c r="U55" s="305"/>
      <c r="V55" s="305"/>
      <c r="W55" s="305"/>
      <c r="X55" s="305"/>
      <c r="Y55" s="305"/>
      <c r="Z55" s="305"/>
      <c r="AA55" s="305"/>
      <c r="AB55" s="305"/>
      <c r="AC55" s="305"/>
      <c r="AD55" s="305"/>
      <c r="AE55" s="305"/>
      <c r="AF55" s="305"/>
      <c r="AG55" s="303">
        <f>'1.01 - Bourací a stavební...'!J30</f>
        <v>0</v>
      </c>
      <c r="AH55" s="304"/>
      <c r="AI55" s="304"/>
      <c r="AJ55" s="304"/>
      <c r="AK55" s="304"/>
      <c r="AL55" s="304"/>
      <c r="AM55" s="304"/>
      <c r="AN55" s="303">
        <f t="shared" si="0"/>
        <v>0</v>
      </c>
      <c r="AO55" s="304"/>
      <c r="AP55" s="304"/>
      <c r="AQ55" s="76" t="s">
        <v>82</v>
      </c>
      <c r="AR55" s="73"/>
      <c r="AS55" s="77">
        <v>0</v>
      </c>
      <c r="AT55" s="78">
        <f t="shared" si="1"/>
        <v>0</v>
      </c>
      <c r="AU55" s="79">
        <f>'1.01 - Bourací a stavební...'!P101</f>
        <v>0</v>
      </c>
      <c r="AV55" s="78">
        <f>'1.01 - Bourací a stavební...'!J33</f>
        <v>0</v>
      </c>
      <c r="AW55" s="78">
        <f>'1.01 - Bourací a stavební...'!J34</f>
        <v>0</v>
      </c>
      <c r="AX55" s="78">
        <f>'1.01 - Bourací a stavební...'!J35</f>
        <v>0</v>
      </c>
      <c r="AY55" s="78">
        <f>'1.01 - Bourací a stavební...'!J36</f>
        <v>0</v>
      </c>
      <c r="AZ55" s="78">
        <f>'1.01 - Bourací a stavební...'!F33</f>
        <v>0</v>
      </c>
      <c r="BA55" s="78">
        <f>'1.01 - Bourací a stavební...'!F34</f>
        <v>0</v>
      </c>
      <c r="BB55" s="78">
        <f>'1.01 - Bourací a stavební...'!F35</f>
        <v>0</v>
      </c>
      <c r="BC55" s="78">
        <f>'1.01 - Bourací a stavební...'!F36</f>
        <v>0</v>
      </c>
      <c r="BD55" s="80">
        <f>'1.01 - Bourací a stavební...'!F37</f>
        <v>0</v>
      </c>
      <c r="BT55" s="81" t="s">
        <v>83</v>
      </c>
      <c r="BV55" s="81" t="s">
        <v>77</v>
      </c>
      <c r="BW55" s="81" t="s">
        <v>84</v>
      </c>
      <c r="BX55" s="81" t="s">
        <v>5</v>
      </c>
      <c r="CL55" s="81" t="s">
        <v>19</v>
      </c>
      <c r="CM55" s="81" t="s">
        <v>85</v>
      </c>
    </row>
    <row r="56" spans="1:91" s="6" customFormat="1" ht="15.75" customHeight="1" x14ac:dyDescent="0.2">
      <c r="A56" s="72" t="s">
        <v>79</v>
      </c>
      <c r="B56" s="73"/>
      <c r="C56" s="74"/>
      <c r="D56" s="305" t="s">
        <v>86</v>
      </c>
      <c r="E56" s="305"/>
      <c r="F56" s="305"/>
      <c r="G56" s="305"/>
      <c r="H56" s="305"/>
      <c r="I56" s="75"/>
      <c r="J56" s="305" t="s">
        <v>87</v>
      </c>
      <c r="K56" s="305"/>
      <c r="L56" s="305"/>
      <c r="M56" s="305"/>
      <c r="N56" s="305"/>
      <c r="O56" s="305"/>
      <c r="P56" s="305"/>
      <c r="Q56" s="305"/>
      <c r="R56" s="305"/>
      <c r="S56" s="305"/>
      <c r="T56" s="305"/>
      <c r="U56" s="305"/>
      <c r="V56" s="305"/>
      <c r="W56" s="305"/>
      <c r="X56" s="305"/>
      <c r="Y56" s="305"/>
      <c r="Z56" s="305"/>
      <c r="AA56" s="305"/>
      <c r="AB56" s="305"/>
      <c r="AC56" s="305"/>
      <c r="AD56" s="305"/>
      <c r="AE56" s="305"/>
      <c r="AF56" s="305"/>
      <c r="AG56" s="303">
        <f>'1.02 - Zdravotechnika'!J30</f>
        <v>0</v>
      </c>
      <c r="AH56" s="304"/>
      <c r="AI56" s="304"/>
      <c r="AJ56" s="304"/>
      <c r="AK56" s="304"/>
      <c r="AL56" s="304"/>
      <c r="AM56" s="304"/>
      <c r="AN56" s="303">
        <f t="shared" si="0"/>
        <v>0</v>
      </c>
      <c r="AO56" s="304"/>
      <c r="AP56" s="304"/>
      <c r="AQ56" s="76" t="s">
        <v>82</v>
      </c>
      <c r="AR56" s="73"/>
      <c r="AS56" s="77">
        <v>0</v>
      </c>
      <c r="AT56" s="78">
        <f t="shared" si="1"/>
        <v>0</v>
      </c>
      <c r="AU56" s="79">
        <f>'1.02 - Zdravotechnika'!P91</f>
        <v>0</v>
      </c>
      <c r="AV56" s="78">
        <f>'1.02 - Zdravotechnika'!J33</f>
        <v>0</v>
      </c>
      <c r="AW56" s="78">
        <f>'1.02 - Zdravotechnika'!J34</f>
        <v>0</v>
      </c>
      <c r="AX56" s="78">
        <f>'1.02 - Zdravotechnika'!J35</f>
        <v>0</v>
      </c>
      <c r="AY56" s="78">
        <f>'1.02 - Zdravotechnika'!J36</f>
        <v>0</v>
      </c>
      <c r="AZ56" s="78">
        <f>'1.02 - Zdravotechnika'!F33</f>
        <v>0</v>
      </c>
      <c r="BA56" s="78">
        <f>'1.02 - Zdravotechnika'!F34</f>
        <v>0</v>
      </c>
      <c r="BB56" s="78">
        <f>'1.02 - Zdravotechnika'!F35</f>
        <v>0</v>
      </c>
      <c r="BC56" s="78">
        <f>'1.02 - Zdravotechnika'!F36</f>
        <v>0</v>
      </c>
      <c r="BD56" s="80">
        <f>'1.02 - Zdravotechnika'!F37</f>
        <v>0</v>
      </c>
      <c r="BT56" s="81" t="s">
        <v>83</v>
      </c>
      <c r="BV56" s="81" t="s">
        <v>77</v>
      </c>
      <c r="BW56" s="81" t="s">
        <v>88</v>
      </c>
      <c r="BX56" s="81" t="s">
        <v>5</v>
      </c>
      <c r="CL56" s="81" t="s">
        <v>19</v>
      </c>
      <c r="CM56" s="81" t="s">
        <v>85</v>
      </c>
    </row>
    <row r="57" spans="1:91" s="6" customFormat="1" ht="15.75" customHeight="1" x14ac:dyDescent="0.2">
      <c r="A57" s="72" t="s">
        <v>79</v>
      </c>
      <c r="B57" s="73"/>
      <c r="C57" s="74"/>
      <c r="D57" s="305" t="s">
        <v>89</v>
      </c>
      <c r="E57" s="305"/>
      <c r="F57" s="305"/>
      <c r="G57" s="305"/>
      <c r="H57" s="305"/>
      <c r="I57" s="75"/>
      <c r="J57" s="305" t="s">
        <v>90</v>
      </c>
      <c r="K57" s="305"/>
      <c r="L57" s="305"/>
      <c r="M57" s="305"/>
      <c r="N57" s="305"/>
      <c r="O57" s="305"/>
      <c r="P57" s="305"/>
      <c r="Q57" s="305"/>
      <c r="R57" s="305"/>
      <c r="S57" s="305"/>
      <c r="T57" s="305"/>
      <c r="U57" s="305"/>
      <c r="V57" s="305"/>
      <c r="W57" s="305"/>
      <c r="X57" s="305"/>
      <c r="Y57" s="305"/>
      <c r="Z57" s="305"/>
      <c r="AA57" s="305"/>
      <c r="AB57" s="305"/>
      <c r="AC57" s="305"/>
      <c r="AD57" s="305"/>
      <c r="AE57" s="305"/>
      <c r="AF57" s="305"/>
      <c r="AG57" s="303">
        <f>'1.03 - Vytápění'!J30</f>
        <v>0</v>
      </c>
      <c r="AH57" s="304"/>
      <c r="AI57" s="304"/>
      <c r="AJ57" s="304"/>
      <c r="AK57" s="304"/>
      <c r="AL57" s="304"/>
      <c r="AM57" s="304"/>
      <c r="AN57" s="303">
        <f t="shared" si="0"/>
        <v>0</v>
      </c>
      <c r="AO57" s="304"/>
      <c r="AP57" s="304"/>
      <c r="AQ57" s="76" t="s">
        <v>82</v>
      </c>
      <c r="AR57" s="73"/>
      <c r="AS57" s="77">
        <v>0</v>
      </c>
      <c r="AT57" s="78">
        <f t="shared" si="1"/>
        <v>0</v>
      </c>
      <c r="AU57" s="79">
        <f>'1.03 - Vytápění'!P91</f>
        <v>0</v>
      </c>
      <c r="AV57" s="78">
        <f>'1.03 - Vytápění'!J33</f>
        <v>0</v>
      </c>
      <c r="AW57" s="78">
        <f>'1.03 - Vytápění'!J34</f>
        <v>0</v>
      </c>
      <c r="AX57" s="78">
        <f>'1.03 - Vytápění'!J35</f>
        <v>0</v>
      </c>
      <c r="AY57" s="78">
        <f>'1.03 - Vytápění'!J36</f>
        <v>0</v>
      </c>
      <c r="AZ57" s="78">
        <f>'1.03 - Vytápění'!F33</f>
        <v>0</v>
      </c>
      <c r="BA57" s="78">
        <f>'1.03 - Vytápění'!F34</f>
        <v>0</v>
      </c>
      <c r="BB57" s="78">
        <f>'1.03 - Vytápění'!F35</f>
        <v>0</v>
      </c>
      <c r="BC57" s="78">
        <f>'1.03 - Vytápění'!F36</f>
        <v>0</v>
      </c>
      <c r="BD57" s="80">
        <f>'1.03 - Vytápění'!F37</f>
        <v>0</v>
      </c>
      <c r="BT57" s="81" t="s">
        <v>83</v>
      </c>
      <c r="BV57" s="81" t="s">
        <v>77</v>
      </c>
      <c r="BW57" s="81" t="s">
        <v>91</v>
      </c>
      <c r="BX57" s="81" t="s">
        <v>5</v>
      </c>
      <c r="CL57" s="81" t="s">
        <v>19</v>
      </c>
      <c r="CM57" s="81" t="s">
        <v>85</v>
      </c>
    </row>
    <row r="58" spans="1:91" s="6" customFormat="1" ht="15.75" customHeight="1" x14ac:dyDescent="0.2">
      <c r="A58" s="72" t="s">
        <v>79</v>
      </c>
      <c r="B58" s="73"/>
      <c r="C58" s="74"/>
      <c r="D58" s="305" t="s">
        <v>92</v>
      </c>
      <c r="E58" s="305"/>
      <c r="F58" s="305"/>
      <c r="G58" s="305"/>
      <c r="H58" s="305"/>
      <c r="I58" s="75"/>
      <c r="J58" s="305" t="s">
        <v>93</v>
      </c>
      <c r="K58" s="305"/>
      <c r="L58" s="305"/>
      <c r="M58" s="305"/>
      <c r="N58" s="305"/>
      <c r="O58" s="305"/>
      <c r="P58" s="305"/>
      <c r="Q58" s="305"/>
      <c r="R58" s="305"/>
      <c r="S58" s="305"/>
      <c r="T58" s="305"/>
      <c r="U58" s="305"/>
      <c r="V58" s="305"/>
      <c r="W58" s="305"/>
      <c r="X58" s="305"/>
      <c r="Y58" s="305"/>
      <c r="Z58" s="305"/>
      <c r="AA58" s="305"/>
      <c r="AB58" s="305"/>
      <c r="AC58" s="305"/>
      <c r="AD58" s="305"/>
      <c r="AE58" s="305"/>
      <c r="AF58" s="305"/>
      <c r="AG58" s="303">
        <f>'1.04 - Vzduchotechnika'!J30</f>
        <v>0</v>
      </c>
      <c r="AH58" s="304"/>
      <c r="AI58" s="304"/>
      <c r="AJ58" s="304"/>
      <c r="AK58" s="304"/>
      <c r="AL58" s="304"/>
      <c r="AM58" s="304"/>
      <c r="AN58" s="303">
        <f t="shared" si="0"/>
        <v>0</v>
      </c>
      <c r="AO58" s="304"/>
      <c r="AP58" s="304"/>
      <c r="AQ58" s="76" t="s">
        <v>82</v>
      </c>
      <c r="AR58" s="73"/>
      <c r="AS58" s="77">
        <v>0</v>
      </c>
      <c r="AT58" s="78">
        <f t="shared" si="1"/>
        <v>0</v>
      </c>
      <c r="AU58" s="79">
        <f>'1.04 - Vzduchotechnika'!P87</f>
        <v>0</v>
      </c>
      <c r="AV58" s="78">
        <f>'1.04 - Vzduchotechnika'!J33</f>
        <v>0</v>
      </c>
      <c r="AW58" s="78">
        <f>'1.04 - Vzduchotechnika'!J34</f>
        <v>0</v>
      </c>
      <c r="AX58" s="78">
        <f>'1.04 - Vzduchotechnika'!J35</f>
        <v>0</v>
      </c>
      <c r="AY58" s="78">
        <f>'1.04 - Vzduchotechnika'!J36</f>
        <v>0</v>
      </c>
      <c r="AZ58" s="78">
        <f>'1.04 - Vzduchotechnika'!F33</f>
        <v>0</v>
      </c>
      <c r="BA58" s="78">
        <f>'1.04 - Vzduchotechnika'!F34</f>
        <v>0</v>
      </c>
      <c r="BB58" s="78">
        <f>'1.04 - Vzduchotechnika'!F35</f>
        <v>0</v>
      </c>
      <c r="BC58" s="78">
        <f>'1.04 - Vzduchotechnika'!F36</f>
        <v>0</v>
      </c>
      <c r="BD58" s="80">
        <f>'1.04 - Vzduchotechnika'!F37</f>
        <v>0</v>
      </c>
      <c r="BT58" s="81" t="s">
        <v>83</v>
      </c>
      <c r="BV58" s="81" t="s">
        <v>77</v>
      </c>
      <c r="BW58" s="81" t="s">
        <v>94</v>
      </c>
      <c r="BX58" s="81" t="s">
        <v>5</v>
      </c>
      <c r="CL58" s="81" t="s">
        <v>19</v>
      </c>
      <c r="CM58" s="81" t="s">
        <v>85</v>
      </c>
    </row>
    <row r="59" spans="1:91" s="6" customFormat="1" ht="15.75" customHeight="1" x14ac:dyDescent="0.2">
      <c r="A59" s="72" t="s">
        <v>79</v>
      </c>
      <c r="B59" s="73"/>
      <c r="C59" s="74"/>
      <c r="D59" s="305" t="s">
        <v>95</v>
      </c>
      <c r="E59" s="305"/>
      <c r="F59" s="305"/>
      <c r="G59" s="305"/>
      <c r="H59" s="305"/>
      <c r="I59" s="75"/>
      <c r="J59" s="305" t="s">
        <v>96</v>
      </c>
      <c r="K59" s="305"/>
      <c r="L59" s="305"/>
      <c r="M59" s="305"/>
      <c r="N59" s="305"/>
      <c r="O59" s="305"/>
      <c r="P59" s="305"/>
      <c r="Q59" s="305"/>
      <c r="R59" s="305"/>
      <c r="S59" s="305"/>
      <c r="T59" s="305"/>
      <c r="U59" s="305"/>
      <c r="V59" s="305"/>
      <c r="W59" s="305"/>
      <c r="X59" s="305"/>
      <c r="Y59" s="305"/>
      <c r="Z59" s="305"/>
      <c r="AA59" s="305"/>
      <c r="AB59" s="305"/>
      <c r="AC59" s="305"/>
      <c r="AD59" s="305"/>
      <c r="AE59" s="305"/>
      <c r="AF59" s="305"/>
      <c r="AG59" s="303">
        <f>'1.05 - Silnoproud'!J30</f>
        <v>0</v>
      </c>
      <c r="AH59" s="304"/>
      <c r="AI59" s="304"/>
      <c r="AJ59" s="304"/>
      <c r="AK59" s="304"/>
      <c r="AL59" s="304"/>
      <c r="AM59" s="304"/>
      <c r="AN59" s="303">
        <f t="shared" si="0"/>
        <v>0</v>
      </c>
      <c r="AO59" s="304"/>
      <c r="AP59" s="304"/>
      <c r="AQ59" s="76" t="s">
        <v>82</v>
      </c>
      <c r="AR59" s="73"/>
      <c r="AS59" s="77">
        <v>0</v>
      </c>
      <c r="AT59" s="78">
        <f t="shared" si="1"/>
        <v>0</v>
      </c>
      <c r="AU59" s="79">
        <f>'1.05 - Silnoproud'!P91</f>
        <v>0</v>
      </c>
      <c r="AV59" s="78">
        <f>'1.05 - Silnoproud'!J33</f>
        <v>0</v>
      </c>
      <c r="AW59" s="78">
        <f>'1.05 - Silnoproud'!J34</f>
        <v>0</v>
      </c>
      <c r="AX59" s="78">
        <f>'1.05 - Silnoproud'!J35</f>
        <v>0</v>
      </c>
      <c r="AY59" s="78">
        <f>'1.05 - Silnoproud'!J36</f>
        <v>0</v>
      </c>
      <c r="AZ59" s="78">
        <f>'1.05 - Silnoproud'!F33</f>
        <v>0</v>
      </c>
      <c r="BA59" s="78">
        <f>'1.05 - Silnoproud'!F34</f>
        <v>0</v>
      </c>
      <c r="BB59" s="78">
        <f>'1.05 - Silnoproud'!F35</f>
        <v>0</v>
      </c>
      <c r="BC59" s="78">
        <f>'1.05 - Silnoproud'!F36</f>
        <v>0</v>
      </c>
      <c r="BD59" s="80">
        <f>'1.05 - Silnoproud'!F37</f>
        <v>0</v>
      </c>
      <c r="BT59" s="81" t="s">
        <v>83</v>
      </c>
      <c r="BV59" s="81" t="s">
        <v>77</v>
      </c>
      <c r="BW59" s="81" t="s">
        <v>97</v>
      </c>
      <c r="BX59" s="81" t="s">
        <v>5</v>
      </c>
      <c r="CL59" s="81" t="s">
        <v>19</v>
      </c>
      <c r="CM59" s="81" t="s">
        <v>85</v>
      </c>
    </row>
    <row r="60" spans="1:91" s="6" customFormat="1" ht="15.75" customHeight="1" x14ac:dyDescent="0.2">
      <c r="A60" s="72" t="s">
        <v>79</v>
      </c>
      <c r="B60" s="73"/>
      <c r="C60" s="74"/>
      <c r="D60" s="305" t="s">
        <v>98</v>
      </c>
      <c r="E60" s="305"/>
      <c r="F60" s="305"/>
      <c r="G60" s="305"/>
      <c r="H60" s="305"/>
      <c r="I60" s="75"/>
      <c r="J60" s="305" t="s">
        <v>99</v>
      </c>
      <c r="K60" s="305"/>
      <c r="L60" s="305"/>
      <c r="M60" s="305"/>
      <c r="N60" s="305"/>
      <c r="O60" s="305"/>
      <c r="P60" s="305"/>
      <c r="Q60" s="305"/>
      <c r="R60" s="305"/>
      <c r="S60" s="305"/>
      <c r="T60" s="305"/>
      <c r="U60" s="305"/>
      <c r="V60" s="305"/>
      <c r="W60" s="305"/>
      <c r="X60" s="305"/>
      <c r="Y60" s="305"/>
      <c r="Z60" s="305"/>
      <c r="AA60" s="305"/>
      <c r="AB60" s="305"/>
      <c r="AC60" s="305"/>
      <c r="AD60" s="305"/>
      <c r="AE60" s="305"/>
      <c r="AF60" s="305"/>
      <c r="AG60" s="303">
        <f>'1.06 - Elektronické komun...'!J30</f>
        <v>0</v>
      </c>
      <c r="AH60" s="304"/>
      <c r="AI60" s="304"/>
      <c r="AJ60" s="304"/>
      <c r="AK60" s="304"/>
      <c r="AL60" s="304"/>
      <c r="AM60" s="304"/>
      <c r="AN60" s="303">
        <f t="shared" si="0"/>
        <v>0</v>
      </c>
      <c r="AO60" s="304"/>
      <c r="AP60" s="304"/>
      <c r="AQ60" s="76" t="s">
        <v>82</v>
      </c>
      <c r="AR60" s="73"/>
      <c r="AS60" s="77">
        <v>0</v>
      </c>
      <c r="AT60" s="78">
        <f t="shared" si="1"/>
        <v>0</v>
      </c>
      <c r="AU60" s="79">
        <f>'1.06 - Elektronické komun...'!P91</f>
        <v>0</v>
      </c>
      <c r="AV60" s="78">
        <f>'1.06 - Elektronické komun...'!J33</f>
        <v>0</v>
      </c>
      <c r="AW60" s="78">
        <f>'1.06 - Elektronické komun...'!J34</f>
        <v>0</v>
      </c>
      <c r="AX60" s="78">
        <f>'1.06 - Elektronické komun...'!J35</f>
        <v>0</v>
      </c>
      <c r="AY60" s="78">
        <f>'1.06 - Elektronické komun...'!J36</f>
        <v>0</v>
      </c>
      <c r="AZ60" s="78">
        <f>'1.06 - Elektronické komun...'!F33</f>
        <v>0</v>
      </c>
      <c r="BA60" s="78">
        <f>'1.06 - Elektronické komun...'!F34</f>
        <v>0</v>
      </c>
      <c r="BB60" s="78">
        <f>'1.06 - Elektronické komun...'!F35</f>
        <v>0</v>
      </c>
      <c r="BC60" s="78">
        <f>'1.06 - Elektronické komun...'!F36</f>
        <v>0</v>
      </c>
      <c r="BD60" s="80">
        <f>'1.06 - Elektronické komun...'!F37</f>
        <v>0</v>
      </c>
      <c r="BT60" s="81" t="s">
        <v>83</v>
      </c>
      <c r="BV60" s="81" t="s">
        <v>77</v>
      </c>
      <c r="BW60" s="81" t="s">
        <v>100</v>
      </c>
      <c r="BX60" s="81" t="s">
        <v>5</v>
      </c>
      <c r="CL60" s="81" t="s">
        <v>19</v>
      </c>
      <c r="CM60" s="81" t="s">
        <v>85</v>
      </c>
    </row>
    <row r="61" spans="1:91" s="6" customFormat="1" ht="15.75" customHeight="1" x14ac:dyDescent="0.2">
      <c r="A61" s="72" t="s">
        <v>79</v>
      </c>
      <c r="B61" s="73"/>
      <c r="C61" s="74"/>
      <c r="D61" s="305" t="s">
        <v>101</v>
      </c>
      <c r="E61" s="305"/>
      <c r="F61" s="305"/>
      <c r="G61" s="305"/>
      <c r="H61" s="305"/>
      <c r="I61" s="75"/>
      <c r="J61" s="305" t="s">
        <v>102</v>
      </c>
      <c r="K61" s="305"/>
      <c r="L61" s="305"/>
      <c r="M61" s="305"/>
      <c r="N61" s="305"/>
      <c r="O61" s="305"/>
      <c r="P61" s="305"/>
      <c r="Q61" s="305"/>
      <c r="R61" s="305"/>
      <c r="S61" s="305"/>
      <c r="T61" s="305"/>
      <c r="U61" s="305"/>
      <c r="V61" s="305"/>
      <c r="W61" s="305"/>
      <c r="X61" s="305"/>
      <c r="Y61" s="305"/>
      <c r="Z61" s="305"/>
      <c r="AA61" s="305"/>
      <c r="AB61" s="305"/>
      <c r="AC61" s="305"/>
      <c r="AD61" s="305"/>
      <c r="AE61" s="305"/>
      <c r="AF61" s="305"/>
      <c r="AG61" s="303">
        <f>'1.07 - EZS'!J30</f>
        <v>0</v>
      </c>
      <c r="AH61" s="304"/>
      <c r="AI61" s="304"/>
      <c r="AJ61" s="304"/>
      <c r="AK61" s="304"/>
      <c r="AL61" s="304"/>
      <c r="AM61" s="304"/>
      <c r="AN61" s="303">
        <f t="shared" si="0"/>
        <v>0</v>
      </c>
      <c r="AO61" s="304"/>
      <c r="AP61" s="304"/>
      <c r="AQ61" s="76" t="s">
        <v>82</v>
      </c>
      <c r="AR61" s="73"/>
      <c r="AS61" s="77">
        <v>0</v>
      </c>
      <c r="AT61" s="78">
        <f t="shared" si="1"/>
        <v>0</v>
      </c>
      <c r="AU61" s="79">
        <f>'1.07 - EZS'!P91</f>
        <v>0</v>
      </c>
      <c r="AV61" s="78">
        <f>'1.07 - EZS'!J33</f>
        <v>0</v>
      </c>
      <c r="AW61" s="78">
        <f>'1.07 - EZS'!J34</f>
        <v>0</v>
      </c>
      <c r="AX61" s="78">
        <f>'1.07 - EZS'!J35</f>
        <v>0</v>
      </c>
      <c r="AY61" s="78">
        <f>'1.07 - EZS'!J36</f>
        <v>0</v>
      </c>
      <c r="AZ61" s="78">
        <f>'1.07 - EZS'!F33</f>
        <v>0</v>
      </c>
      <c r="BA61" s="78">
        <f>'1.07 - EZS'!F34</f>
        <v>0</v>
      </c>
      <c r="BB61" s="78">
        <f>'1.07 - EZS'!F35</f>
        <v>0</v>
      </c>
      <c r="BC61" s="78">
        <f>'1.07 - EZS'!F36</f>
        <v>0</v>
      </c>
      <c r="BD61" s="80">
        <f>'1.07 - EZS'!F37</f>
        <v>0</v>
      </c>
      <c r="BT61" s="81" t="s">
        <v>83</v>
      </c>
      <c r="BV61" s="81" t="s">
        <v>77</v>
      </c>
      <c r="BW61" s="81" t="s">
        <v>103</v>
      </c>
      <c r="BX61" s="81" t="s">
        <v>5</v>
      </c>
      <c r="CL61" s="81" t="s">
        <v>19</v>
      </c>
      <c r="CM61" s="81" t="s">
        <v>85</v>
      </c>
    </row>
    <row r="62" spans="1:91" s="6" customFormat="1" ht="15.75" customHeight="1" x14ac:dyDescent="0.2">
      <c r="A62" s="72" t="s">
        <v>79</v>
      </c>
      <c r="B62" s="73"/>
      <c r="C62" s="74"/>
      <c r="D62" s="305" t="s">
        <v>104</v>
      </c>
      <c r="E62" s="305"/>
      <c r="F62" s="305"/>
      <c r="G62" s="305"/>
      <c r="H62" s="305"/>
      <c r="I62" s="75"/>
      <c r="J62" s="305" t="s">
        <v>105</v>
      </c>
      <c r="K62" s="305"/>
      <c r="L62" s="305"/>
      <c r="M62" s="305"/>
      <c r="N62" s="305"/>
      <c r="O62" s="305"/>
      <c r="P62" s="305"/>
      <c r="Q62" s="305"/>
      <c r="R62" s="305"/>
      <c r="S62" s="305"/>
      <c r="T62" s="305"/>
      <c r="U62" s="305"/>
      <c r="V62" s="305"/>
      <c r="W62" s="305"/>
      <c r="X62" s="305"/>
      <c r="Y62" s="305"/>
      <c r="Z62" s="305"/>
      <c r="AA62" s="305"/>
      <c r="AB62" s="305"/>
      <c r="AC62" s="305"/>
      <c r="AD62" s="305"/>
      <c r="AE62" s="305"/>
      <c r="AF62" s="305"/>
      <c r="AG62" s="303">
        <f>'VON - Vedlejší a ostatní ...'!J30</f>
        <v>0</v>
      </c>
      <c r="AH62" s="304"/>
      <c r="AI62" s="304"/>
      <c r="AJ62" s="304"/>
      <c r="AK62" s="304"/>
      <c r="AL62" s="304"/>
      <c r="AM62" s="304"/>
      <c r="AN62" s="303">
        <f t="shared" si="0"/>
        <v>0</v>
      </c>
      <c r="AO62" s="304"/>
      <c r="AP62" s="304"/>
      <c r="AQ62" s="76" t="s">
        <v>104</v>
      </c>
      <c r="AR62" s="73"/>
      <c r="AS62" s="82">
        <v>0</v>
      </c>
      <c r="AT62" s="83">
        <f t="shared" si="1"/>
        <v>0</v>
      </c>
      <c r="AU62" s="84">
        <f>'VON - Vedlejší a ostatní ...'!P83</f>
        <v>0</v>
      </c>
      <c r="AV62" s="83">
        <f>'VON - Vedlejší a ostatní ...'!J33</f>
        <v>0</v>
      </c>
      <c r="AW62" s="83">
        <f>'VON - Vedlejší a ostatní ...'!J34</f>
        <v>0</v>
      </c>
      <c r="AX62" s="83">
        <f>'VON - Vedlejší a ostatní ...'!J35</f>
        <v>0</v>
      </c>
      <c r="AY62" s="83">
        <f>'VON - Vedlejší a ostatní ...'!J36</f>
        <v>0</v>
      </c>
      <c r="AZ62" s="83">
        <f>'VON - Vedlejší a ostatní ...'!F33</f>
        <v>0</v>
      </c>
      <c r="BA62" s="83">
        <f>'VON - Vedlejší a ostatní ...'!F34</f>
        <v>0</v>
      </c>
      <c r="BB62" s="83">
        <f>'VON - Vedlejší a ostatní ...'!F35</f>
        <v>0</v>
      </c>
      <c r="BC62" s="83">
        <f>'VON - Vedlejší a ostatní ...'!F36</f>
        <v>0</v>
      </c>
      <c r="BD62" s="85">
        <f>'VON - Vedlejší a ostatní ...'!F37</f>
        <v>0</v>
      </c>
      <c r="BT62" s="81" t="s">
        <v>83</v>
      </c>
      <c r="BV62" s="81" t="s">
        <v>77</v>
      </c>
      <c r="BW62" s="81" t="s">
        <v>106</v>
      </c>
      <c r="BX62" s="81" t="s">
        <v>5</v>
      </c>
      <c r="CL62" s="81" t="s">
        <v>19</v>
      </c>
      <c r="CM62" s="81" t="s">
        <v>83</v>
      </c>
    </row>
    <row r="63" spans="1:91" s="1" customFormat="1" ht="30" customHeight="1" x14ac:dyDescent="0.2">
      <c r="B63" s="33"/>
      <c r="AR63" s="33"/>
    </row>
    <row r="64" spans="1:91" s="1" customFormat="1" ht="6.9" customHeight="1" x14ac:dyDescent="0.2"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33"/>
    </row>
  </sheetData>
  <sheetProtection formatColumns="0" formatRows="0"/>
  <mergeCells count="70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D56:H56"/>
    <mergeCell ref="AG56:AM56"/>
    <mergeCell ref="AN56:AP56"/>
    <mergeCell ref="AN57:AP57"/>
    <mergeCell ref="D57:H57"/>
    <mergeCell ref="J57:AF57"/>
    <mergeCell ref="AG57:AM57"/>
    <mergeCell ref="D58:H58"/>
    <mergeCell ref="J58:AF58"/>
    <mergeCell ref="AN59:AP59"/>
    <mergeCell ref="AG59:AM59"/>
    <mergeCell ref="D59:H59"/>
    <mergeCell ref="J59:AF59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K30:AO30"/>
    <mergeCell ref="L30:P30"/>
    <mergeCell ref="W30:AE30"/>
    <mergeCell ref="L31:P31"/>
    <mergeCell ref="AN60:AP60"/>
    <mergeCell ref="AG60:AM60"/>
    <mergeCell ref="AN58:AP58"/>
    <mergeCell ref="AG58:AM58"/>
    <mergeCell ref="J56:AF56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1.01 - Bourací a stavební...'!C2" display="/" xr:uid="{00000000-0004-0000-0000-000000000000}"/>
    <hyperlink ref="A56" location="'1.02 - Zdravotechnika'!C2" display="/" xr:uid="{00000000-0004-0000-0000-000001000000}"/>
    <hyperlink ref="A57" location="'1.03 - Vytápění'!C2" display="/" xr:uid="{00000000-0004-0000-0000-000002000000}"/>
    <hyperlink ref="A58" location="'1.04 - Vzduchotechnika'!C2" display="/" xr:uid="{00000000-0004-0000-0000-000003000000}"/>
    <hyperlink ref="A59" location="'1.05 - Silnoproud'!C2" display="/" xr:uid="{00000000-0004-0000-0000-000004000000}"/>
    <hyperlink ref="A60" location="'1.06 - Elektronické komun...'!C2" display="/" xr:uid="{00000000-0004-0000-0000-000005000000}"/>
    <hyperlink ref="A61" location="'1.07 - EZS'!C2" display="/" xr:uid="{00000000-0004-0000-0000-000006000000}"/>
    <hyperlink ref="A62" location="'VON - Vedlejší a ostatní ...'!C2" display="/" xr:uid="{00000000-0004-0000-0000-00000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H310"/>
  <sheetViews>
    <sheetView showGridLines="0" workbookViewId="0"/>
  </sheetViews>
  <sheetFormatPr defaultRowHeight="10" x14ac:dyDescent="0.2"/>
  <cols>
    <col min="1" max="1" width="8.109375" customWidth="1"/>
    <col min="2" max="2" width="1.5546875" customWidth="1"/>
    <col min="3" max="3" width="24.5546875" customWidth="1"/>
    <col min="4" max="4" width="128.44140625" customWidth="1"/>
    <col min="5" max="5" width="13.109375" customWidth="1"/>
    <col min="6" max="6" width="19.5546875" customWidth="1"/>
    <col min="7" max="7" width="1.5546875" customWidth="1"/>
    <col min="8" max="8" width="8.109375" customWidth="1"/>
  </cols>
  <sheetData>
    <row r="1" spans="2:8" ht="11.25" customHeight="1" x14ac:dyDescent="0.2"/>
    <row r="2" spans="2:8" ht="37" customHeight="1" x14ac:dyDescent="0.2"/>
    <row r="3" spans="2:8" ht="6.9" customHeight="1" x14ac:dyDescent="0.2">
      <c r="B3" s="19"/>
      <c r="C3" s="20"/>
      <c r="D3" s="20"/>
      <c r="E3" s="20"/>
      <c r="F3" s="20"/>
      <c r="G3" s="20"/>
      <c r="H3" s="21"/>
    </row>
    <row r="4" spans="2:8" ht="24.9" customHeight="1" x14ac:dyDescent="0.2">
      <c r="B4" s="21"/>
      <c r="C4" s="22" t="s">
        <v>3006</v>
      </c>
      <c r="H4" s="21"/>
    </row>
    <row r="5" spans="2:8" ht="12" customHeight="1" x14ac:dyDescent="0.2">
      <c r="B5" s="21"/>
      <c r="C5" s="25" t="s">
        <v>13</v>
      </c>
      <c r="D5" s="299" t="s">
        <v>14</v>
      </c>
      <c r="E5" s="284"/>
      <c r="F5" s="284"/>
      <c r="H5" s="21"/>
    </row>
    <row r="6" spans="2:8" ht="37" customHeight="1" x14ac:dyDescent="0.2">
      <c r="B6" s="21"/>
      <c r="C6" s="27" t="s">
        <v>16</v>
      </c>
      <c r="D6" s="296" t="s">
        <v>17</v>
      </c>
      <c r="E6" s="284"/>
      <c r="F6" s="284"/>
      <c r="H6" s="21"/>
    </row>
    <row r="7" spans="2:8" ht="15.75" customHeight="1" x14ac:dyDescent="0.2">
      <c r="B7" s="21"/>
      <c r="C7" s="28" t="s">
        <v>23</v>
      </c>
      <c r="D7" s="50" t="str">
        <f>'Rekapitulace stavby'!AN8</f>
        <v>Vyplň údaj</v>
      </c>
      <c r="H7" s="21"/>
    </row>
    <row r="8" spans="2:8" s="1" customFormat="1" ht="10.75" customHeight="1" x14ac:dyDescent="0.2">
      <c r="B8" s="33"/>
      <c r="H8" s="33"/>
    </row>
    <row r="9" spans="2:8" s="10" customFormat="1" ht="29.25" customHeight="1" x14ac:dyDescent="0.2">
      <c r="B9" s="109"/>
      <c r="C9" s="110" t="s">
        <v>56</v>
      </c>
      <c r="D9" s="111" t="s">
        <v>57</v>
      </c>
      <c r="E9" s="111" t="s">
        <v>195</v>
      </c>
      <c r="F9" s="112" t="s">
        <v>3007</v>
      </c>
      <c r="H9" s="109"/>
    </row>
    <row r="10" spans="2:8" s="1" customFormat="1" ht="26.4" customHeight="1" x14ac:dyDescent="0.2">
      <c r="B10" s="33"/>
      <c r="C10" s="191" t="s">
        <v>80</v>
      </c>
      <c r="D10" s="191" t="s">
        <v>81</v>
      </c>
      <c r="H10" s="33"/>
    </row>
    <row r="11" spans="2:8" s="1" customFormat="1" ht="16.899999999999999" customHeight="1" x14ac:dyDescent="0.2">
      <c r="B11" s="33"/>
      <c r="C11" s="192" t="s">
        <v>115</v>
      </c>
      <c r="D11" s="193" t="s">
        <v>116</v>
      </c>
      <c r="E11" s="194" t="s">
        <v>109</v>
      </c>
      <c r="F11" s="195">
        <v>132.06</v>
      </c>
      <c r="H11" s="33"/>
    </row>
    <row r="12" spans="2:8" s="1" customFormat="1" ht="16.899999999999999" customHeight="1" x14ac:dyDescent="0.2">
      <c r="B12" s="33"/>
      <c r="C12" s="196" t="s">
        <v>19</v>
      </c>
      <c r="D12" s="196" t="s">
        <v>380</v>
      </c>
      <c r="E12" s="18" t="s">
        <v>19</v>
      </c>
      <c r="F12" s="197">
        <v>0</v>
      </c>
      <c r="H12" s="33"/>
    </row>
    <row r="13" spans="2:8" s="1" customFormat="1" ht="16.899999999999999" customHeight="1" x14ac:dyDescent="0.2">
      <c r="B13" s="33"/>
      <c r="C13" s="196" t="s">
        <v>19</v>
      </c>
      <c r="D13" s="196" t="s">
        <v>278</v>
      </c>
      <c r="E13" s="18" t="s">
        <v>19</v>
      </c>
      <c r="F13" s="197">
        <v>0</v>
      </c>
      <c r="H13" s="33"/>
    </row>
    <row r="14" spans="2:8" s="1" customFormat="1" ht="16.899999999999999" customHeight="1" x14ac:dyDescent="0.2">
      <c r="B14" s="33"/>
      <c r="C14" s="196" t="s">
        <v>19</v>
      </c>
      <c r="D14" s="196" t="s">
        <v>1281</v>
      </c>
      <c r="E14" s="18" t="s">
        <v>19</v>
      </c>
      <c r="F14" s="197">
        <v>12.52</v>
      </c>
      <c r="H14" s="33"/>
    </row>
    <row r="15" spans="2:8" s="1" customFormat="1" ht="16.899999999999999" customHeight="1" x14ac:dyDescent="0.2">
      <c r="B15" s="33"/>
      <c r="C15" s="196" t="s">
        <v>19</v>
      </c>
      <c r="D15" s="196" t="s">
        <v>1282</v>
      </c>
      <c r="E15" s="18" t="s">
        <v>19</v>
      </c>
      <c r="F15" s="197">
        <v>30.37</v>
      </c>
      <c r="H15" s="33"/>
    </row>
    <row r="16" spans="2:8" s="1" customFormat="1" ht="16.899999999999999" customHeight="1" x14ac:dyDescent="0.2">
      <c r="B16" s="33"/>
      <c r="C16" s="196" t="s">
        <v>19</v>
      </c>
      <c r="D16" s="196" t="s">
        <v>985</v>
      </c>
      <c r="E16" s="18" t="s">
        <v>19</v>
      </c>
      <c r="F16" s="197">
        <v>23.57</v>
      </c>
      <c r="H16" s="33"/>
    </row>
    <row r="17" spans="2:8" s="1" customFormat="1" ht="16.899999999999999" customHeight="1" x14ac:dyDescent="0.2">
      <c r="B17" s="33"/>
      <c r="C17" s="196" t="s">
        <v>19</v>
      </c>
      <c r="D17" s="196" t="s">
        <v>986</v>
      </c>
      <c r="E17" s="18" t="s">
        <v>19</v>
      </c>
      <c r="F17" s="197">
        <v>3.81</v>
      </c>
      <c r="H17" s="33"/>
    </row>
    <row r="18" spans="2:8" s="1" customFormat="1" ht="16.899999999999999" customHeight="1" x14ac:dyDescent="0.2">
      <c r="B18" s="33"/>
      <c r="C18" s="196" t="s">
        <v>19</v>
      </c>
      <c r="D18" s="196" t="s">
        <v>1283</v>
      </c>
      <c r="E18" s="18" t="s">
        <v>19</v>
      </c>
      <c r="F18" s="197">
        <v>1.5</v>
      </c>
      <c r="H18" s="33"/>
    </row>
    <row r="19" spans="2:8" s="1" customFormat="1" ht="16.899999999999999" customHeight="1" x14ac:dyDescent="0.2">
      <c r="B19" s="33"/>
      <c r="C19" s="196" t="s">
        <v>19</v>
      </c>
      <c r="D19" s="196" t="s">
        <v>1284</v>
      </c>
      <c r="E19" s="18" t="s">
        <v>19</v>
      </c>
      <c r="F19" s="197">
        <v>13.79</v>
      </c>
      <c r="H19" s="33"/>
    </row>
    <row r="20" spans="2:8" s="1" customFormat="1" ht="16.899999999999999" customHeight="1" x14ac:dyDescent="0.2">
      <c r="B20" s="33"/>
      <c r="C20" s="196" t="s">
        <v>19</v>
      </c>
      <c r="D20" s="196" t="s">
        <v>1285</v>
      </c>
      <c r="E20" s="18" t="s">
        <v>19</v>
      </c>
      <c r="F20" s="197">
        <v>17.87</v>
      </c>
      <c r="H20" s="33"/>
    </row>
    <row r="21" spans="2:8" s="1" customFormat="1" ht="16.899999999999999" customHeight="1" x14ac:dyDescent="0.2">
      <c r="B21" s="33"/>
      <c r="C21" s="196" t="s">
        <v>19</v>
      </c>
      <c r="D21" s="196" t="s">
        <v>1286</v>
      </c>
      <c r="E21" s="18" t="s">
        <v>19</v>
      </c>
      <c r="F21" s="197">
        <v>11.23</v>
      </c>
      <c r="H21" s="33"/>
    </row>
    <row r="22" spans="2:8" s="1" customFormat="1" ht="16.899999999999999" customHeight="1" x14ac:dyDescent="0.2">
      <c r="B22" s="33"/>
      <c r="C22" s="196" t="s">
        <v>19</v>
      </c>
      <c r="D22" s="196" t="s">
        <v>1287</v>
      </c>
      <c r="E22" s="18" t="s">
        <v>19</v>
      </c>
      <c r="F22" s="197">
        <v>9.64</v>
      </c>
      <c r="H22" s="33"/>
    </row>
    <row r="23" spans="2:8" s="1" customFormat="1" ht="16.899999999999999" customHeight="1" x14ac:dyDescent="0.2">
      <c r="B23" s="33"/>
      <c r="C23" s="196" t="s">
        <v>19</v>
      </c>
      <c r="D23" s="196" t="s">
        <v>1134</v>
      </c>
      <c r="E23" s="18" t="s">
        <v>19</v>
      </c>
      <c r="F23" s="197">
        <v>2.21</v>
      </c>
      <c r="H23" s="33"/>
    </row>
    <row r="24" spans="2:8" s="1" customFormat="1" ht="16.899999999999999" customHeight="1" x14ac:dyDescent="0.2">
      <c r="B24" s="33"/>
      <c r="C24" s="196" t="s">
        <v>19</v>
      </c>
      <c r="D24" s="196" t="s">
        <v>1288</v>
      </c>
      <c r="E24" s="18" t="s">
        <v>19</v>
      </c>
      <c r="F24" s="197">
        <v>1.57</v>
      </c>
      <c r="H24" s="33"/>
    </row>
    <row r="25" spans="2:8" s="1" customFormat="1" ht="16.899999999999999" customHeight="1" x14ac:dyDescent="0.2">
      <c r="B25" s="33"/>
      <c r="C25" s="196" t="s">
        <v>19</v>
      </c>
      <c r="D25" s="196" t="s">
        <v>1289</v>
      </c>
      <c r="E25" s="18" t="s">
        <v>19</v>
      </c>
      <c r="F25" s="197">
        <v>3.23</v>
      </c>
      <c r="H25" s="33"/>
    </row>
    <row r="26" spans="2:8" s="1" customFormat="1" ht="16.899999999999999" customHeight="1" x14ac:dyDescent="0.2">
      <c r="B26" s="33"/>
      <c r="C26" s="196" t="s">
        <v>19</v>
      </c>
      <c r="D26" s="196" t="s">
        <v>1290</v>
      </c>
      <c r="E26" s="18" t="s">
        <v>19</v>
      </c>
      <c r="F26" s="197">
        <v>0.75</v>
      </c>
      <c r="H26" s="33"/>
    </row>
    <row r="27" spans="2:8" s="1" customFormat="1" ht="16.899999999999999" customHeight="1" x14ac:dyDescent="0.2">
      <c r="B27" s="33"/>
      <c r="C27" s="196" t="s">
        <v>115</v>
      </c>
      <c r="D27" s="196" t="s">
        <v>506</v>
      </c>
      <c r="E27" s="18" t="s">
        <v>19</v>
      </c>
      <c r="F27" s="197">
        <v>132.06</v>
      </c>
      <c r="H27" s="33"/>
    </row>
    <row r="28" spans="2:8" s="1" customFormat="1" ht="16.899999999999999" customHeight="1" x14ac:dyDescent="0.2">
      <c r="B28" s="33"/>
      <c r="C28" s="198" t="s">
        <v>3008</v>
      </c>
      <c r="H28" s="33"/>
    </row>
    <row r="29" spans="2:8" s="1" customFormat="1" ht="16.899999999999999" customHeight="1" x14ac:dyDescent="0.2">
      <c r="B29" s="33"/>
      <c r="C29" s="196" t="s">
        <v>1278</v>
      </c>
      <c r="D29" s="196" t="s">
        <v>1279</v>
      </c>
      <c r="E29" s="18" t="s">
        <v>109</v>
      </c>
      <c r="F29" s="197">
        <v>123.03</v>
      </c>
      <c r="H29" s="33"/>
    </row>
    <row r="30" spans="2:8" s="1" customFormat="1" ht="16.899999999999999" customHeight="1" x14ac:dyDescent="0.2">
      <c r="B30" s="33"/>
      <c r="C30" s="196" t="s">
        <v>228</v>
      </c>
      <c r="D30" s="196" t="s">
        <v>3009</v>
      </c>
      <c r="E30" s="18" t="s">
        <v>127</v>
      </c>
      <c r="F30" s="197">
        <v>48.862000000000002</v>
      </c>
      <c r="H30" s="33"/>
    </row>
    <row r="31" spans="2:8" s="1" customFormat="1" ht="16.899999999999999" customHeight="1" x14ac:dyDescent="0.2">
      <c r="B31" s="33"/>
      <c r="C31" s="196" t="s">
        <v>274</v>
      </c>
      <c r="D31" s="196" t="s">
        <v>3010</v>
      </c>
      <c r="E31" s="18" t="s">
        <v>109</v>
      </c>
      <c r="F31" s="197">
        <v>132.06</v>
      </c>
      <c r="H31" s="33"/>
    </row>
    <row r="32" spans="2:8" s="1" customFormat="1" ht="16.899999999999999" customHeight="1" x14ac:dyDescent="0.2">
      <c r="B32" s="33"/>
      <c r="C32" s="196" t="s">
        <v>281</v>
      </c>
      <c r="D32" s="196" t="s">
        <v>3011</v>
      </c>
      <c r="E32" s="18" t="s">
        <v>127</v>
      </c>
      <c r="F32" s="197">
        <v>19.809000000000001</v>
      </c>
      <c r="H32" s="33"/>
    </row>
    <row r="33" spans="2:8" s="1" customFormat="1" ht="16.899999999999999" customHeight="1" x14ac:dyDescent="0.2">
      <c r="B33" s="33"/>
      <c r="C33" s="196" t="s">
        <v>288</v>
      </c>
      <c r="D33" s="196" t="s">
        <v>3012</v>
      </c>
      <c r="E33" s="18" t="s">
        <v>127</v>
      </c>
      <c r="F33" s="197">
        <v>19.809000000000001</v>
      </c>
      <c r="H33" s="33"/>
    </row>
    <row r="34" spans="2:8" s="1" customFormat="1" ht="16.899999999999999" customHeight="1" x14ac:dyDescent="0.2">
      <c r="B34" s="33"/>
      <c r="C34" s="196" t="s">
        <v>293</v>
      </c>
      <c r="D34" s="196" t="s">
        <v>3013</v>
      </c>
      <c r="E34" s="18" t="s">
        <v>264</v>
      </c>
      <c r="F34" s="197">
        <v>0.79200000000000004</v>
      </c>
      <c r="H34" s="33"/>
    </row>
    <row r="35" spans="2:8" s="1" customFormat="1" ht="16.899999999999999" customHeight="1" x14ac:dyDescent="0.2">
      <c r="B35" s="33"/>
      <c r="C35" s="196" t="s">
        <v>586</v>
      </c>
      <c r="D35" s="196" t="s">
        <v>3014</v>
      </c>
      <c r="E35" s="18" t="s">
        <v>127</v>
      </c>
      <c r="F35" s="197">
        <v>11.225</v>
      </c>
      <c r="H35" s="33"/>
    </row>
    <row r="36" spans="2:8" s="1" customFormat="1" ht="16.899999999999999" customHeight="1" x14ac:dyDescent="0.2">
      <c r="B36" s="33"/>
      <c r="C36" s="196" t="s">
        <v>592</v>
      </c>
      <c r="D36" s="196" t="s">
        <v>3015</v>
      </c>
      <c r="E36" s="18" t="s">
        <v>127</v>
      </c>
      <c r="F36" s="197">
        <v>11.225</v>
      </c>
      <c r="H36" s="33"/>
    </row>
    <row r="37" spans="2:8" s="1" customFormat="1" ht="16.899999999999999" customHeight="1" x14ac:dyDescent="0.2">
      <c r="B37" s="33"/>
      <c r="C37" s="196" t="s">
        <v>608</v>
      </c>
      <c r="D37" s="196" t="s">
        <v>3016</v>
      </c>
      <c r="E37" s="18" t="s">
        <v>109</v>
      </c>
      <c r="F37" s="197">
        <v>264.12</v>
      </c>
      <c r="H37" s="33"/>
    </row>
    <row r="38" spans="2:8" s="1" customFormat="1" ht="16.899999999999999" customHeight="1" x14ac:dyDescent="0.2">
      <c r="B38" s="33"/>
      <c r="C38" s="196" t="s">
        <v>615</v>
      </c>
      <c r="D38" s="196" t="s">
        <v>3017</v>
      </c>
      <c r="E38" s="18" t="s">
        <v>109</v>
      </c>
      <c r="F38" s="197">
        <v>132.06</v>
      </c>
      <c r="H38" s="33"/>
    </row>
    <row r="39" spans="2:8" s="1" customFormat="1" ht="16.899999999999999" customHeight="1" x14ac:dyDescent="0.2">
      <c r="B39" s="33"/>
      <c r="C39" s="196" t="s">
        <v>840</v>
      </c>
      <c r="D39" s="196" t="s">
        <v>3018</v>
      </c>
      <c r="E39" s="18" t="s">
        <v>109</v>
      </c>
      <c r="F39" s="197">
        <v>132.06</v>
      </c>
      <c r="H39" s="33"/>
    </row>
    <row r="40" spans="2:8" s="1" customFormat="1" ht="16.899999999999999" customHeight="1" x14ac:dyDescent="0.2">
      <c r="B40" s="33"/>
      <c r="C40" s="196" t="s">
        <v>1224</v>
      </c>
      <c r="D40" s="196" t="s">
        <v>3019</v>
      </c>
      <c r="E40" s="18" t="s">
        <v>109</v>
      </c>
      <c r="F40" s="197">
        <v>132.06</v>
      </c>
      <c r="H40" s="33"/>
    </row>
    <row r="41" spans="2:8" s="1" customFormat="1" ht="16.899999999999999" customHeight="1" x14ac:dyDescent="0.2">
      <c r="B41" s="33"/>
      <c r="C41" s="196" t="s">
        <v>1230</v>
      </c>
      <c r="D41" s="196" t="s">
        <v>3020</v>
      </c>
      <c r="E41" s="18" t="s">
        <v>109</v>
      </c>
      <c r="F41" s="197">
        <v>132.06</v>
      </c>
      <c r="H41" s="33"/>
    </row>
    <row r="42" spans="2:8" s="1" customFormat="1" ht="16.899999999999999" customHeight="1" x14ac:dyDescent="0.2">
      <c r="B42" s="33"/>
      <c r="C42" s="196" t="s">
        <v>1235</v>
      </c>
      <c r="D42" s="196" t="s">
        <v>3021</v>
      </c>
      <c r="E42" s="18" t="s">
        <v>109</v>
      </c>
      <c r="F42" s="197">
        <v>132.06</v>
      </c>
      <c r="H42" s="33"/>
    </row>
    <row r="43" spans="2:8" s="1" customFormat="1" ht="16.899999999999999" customHeight="1" x14ac:dyDescent="0.2">
      <c r="B43" s="33"/>
      <c r="C43" s="196" t="s">
        <v>1336</v>
      </c>
      <c r="D43" s="196" t="s">
        <v>3022</v>
      </c>
      <c r="E43" s="18" t="s">
        <v>109</v>
      </c>
      <c r="F43" s="197">
        <v>132.06</v>
      </c>
      <c r="H43" s="33"/>
    </row>
    <row r="44" spans="2:8" s="1" customFormat="1" ht="16.899999999999999" customHeight="1" x14ac:dyDescent="0.2">
      <c r="B44" s="33"/>
      <c r="C44" s="196" t="s">
        <v>1522</v>
      </c>
      <c r="D44" s="196" t="s">
        <v>3023</v>
      </c>
      <c r="E44" s="18" t="s">
        <v>109</v>
      </c>
      <c r="F44" s="197">
        <v>132.06</v>
      </c>
      <c r="H44" s="33"/>
    </row>
    <row r="45" spans="2:8" s="1" customFormat="1" ht="16.899999999999999" customHeight="1" x14ac:dyDescent="0.2">
      <c r="B45" s="33"/>
      <c r="C45" s="196" t="s">
        <v>1527</v>
      </c>
      <c r="D45" s="196" t="s">
        <v>3024</v>
      </c>
      <c r="E45" s="18" t="s">
        <v>109</v>
      </c>
      <c r="F45" s="197">
        <v>132.06</v>
      </c>
      <c r="H45" s="33"/>
    </row>
    <row r="46" spans="2:8" s="1" customFormat="1" ht="16.899999999999999" customHeight="1" x14ac:dyDescent="0.2">
      <c r="B46" s="33"/>
      <c r="C46" s="196" t="s">
        <v>1532</v>
      </c>
      <c r="D46" s="196" t="s">
        <v>3025</v>
      </c>
      <c r="E46" s="18" t="s">
        <v>109</v>
      </c>
      <c r="F46" s="197">
        <v>132.06</v>
      </c>
      <c r="H46" s="33"/>
    </row>
    <row r="47" spans="2:8" s="1" customFormat="1" ht="16.899999999999999" customHeight="1" x14ac:dyDescent="0.2">
      <c r="B47" s="33"/>
      <c r="C47" s="196" t="s">
        <v>1590</v>
      </c>
      <c r="D47" s="196" t="s">
        <v>3026</v>
      </c>
      <c r="E47" s="18" t="s">
        <v>109</v>
      </c>
      <c r="F47" s="197">
        <v>569.84</v>
      </c>
      <c r="H47" s="33"/>
    </row>
    <row r="48" spans="2:8" s="1" customFormat="1" ht="16.899999999999999" customHeight="1" x14ac:dyDescent="0.2">
      <c r="B48" s="33"/>
      <c r="C48" s="196" t="s">
        <v>678</v>
      </c>
      <c r="D48" s="196" t="s">
        <v>679</v>
      </c>
      <c r="E48" s="18" t="s">
        <v>127</v>
      </c>
      <c r="F48" s="197">
        <v>19.809000000000001</v>
      </c>
      <c r="H48" s="33"/>
    </row>
    <row r="49" spans="2:8" s="1" customFormat="1" ht="16.899999999999999" customHeight="1" x14ac:dyDescent="0.2">
      <c r="B49" s="33"/>
      <c r="C49" s="196" t="s">
        <v>923</v>
      </c>
      <c r="D49" s="196" t="s">
        <v>924</v>
      </c>
      <c r="E49" s="18" t="s">
        <v>109</v>
      </c>
      <c r="F49" s="197">
        <v>277.32600000000002</v>
      </c>
      <c r="H49" s="33"/>
    </row>
    <row r="50" spans="2:8" s="1" customFormat="1" ht="16.899999999999999" customHeight="1" x14ac:dyDescent="0.2">
      <c r="B50" s="33"/>
      <c r="C50" s="196" t="s">
        <v>865</v>
      </c>
      <c r="D50" s="196" t="s">
        <v>866</v>
      </c>
      <c r="E50" s="18" t="s">
        <v>109</v>
      </c>
      <c r="F50" s="197">
        <v>153.916</v>
      </c>
      <c r="H50" s="33"/>
    </row>
    <row r="51" spans="2:8" s="1" customFormat="1" ht="20" x14ac:dyDescent="0.2">
      <c r="B51" s="33"/>
      <c r="C51" s="196" t="s">
        <v>870</v>
      </c>
      <c r="D51" s="196" t="s">
        <v>871</v>
      </c>
      <c r="E51" s="18" t="s">
        <v>109</v>
      </c>
      <c r="F51" s="197">
        <v>153.916</v>
      </c>
      <c r="H51" s="33"/>
    </row>
    <row r="52" spans="2:8" s="1" customFormat="1" ht="16.899999999999999" customHeight="1" x14ac:dyDescent="0.2">
      <c r="B52" s="33"/>
      <c r="C52" s="192" t="s">
        <v>125</v>
      </c>
      <c r="D52" s="193" t="s">
        <v>126</v>
      </c>
      <c r="E52" s="194" t="s">
        <v>127</v>
      </c>
      <c r="F52" s="195">
        <v>48.862000000000002</v>
      </c>
      <c r="H52" s="33"/>
    </row>
    <row r="53" spans="2:8" s="1" customFormat="1" ht="16.899999999999999" customHeight="1" x14ac:dyDescent="0.2">
      <c r="B53" s="33"/>
      <c r="C53" s="196" t="s">
        <v>19</v>
      </c>
      <c r="D53" s="196" t="s">
        <v>232</v>
      </c>
      <c r="E53" s="18" t="s">
        <v>19</v>
      </c>
      <c r="F53" s="197">
        <v>0</v>
      </c>
      <c r="H53" s="33"/>
    </row>
    <row r="54" spans="2:8" s="1" customFormat="1" ht="16.899999999999999" customHeight="1" x14ac:dyDescent="0.2">
      <c r="B54" s="33"/>
      <c r="C54" s="196" t="s">
        <v>19</v>
      </c>
      <c r="D54" s="196" t="s">
        <v>233</v>
      </c>
      <c r="E54" s="18" t="s">
        <v>19</v>
      </c>
      <c r="F54" s="197">
        <v>48.862000000000002</v>
      </c>
      <c r="H54" s="33"/>
    </row>
    <row r="55" spans="2:8" s="1" customFormat="1" ht="16.899999999999999" customHeight="1" x14ac:dyDescent="0.2">
      <c r="B55" s="33"/>
      <c r="C55" s="196" t="s">
        <v>125</v>
      </c>
      <c r="D55" s="196" t="s">
        <v>221</v>
      </c>
      <c r="E55" s="18" t="s">
        <v>19</v>
      </c>
      <c r="F55" s="197">
        <v>48.862000000000002</v>
      </c>
      <c r="H55" s="33"/>
    </row>
    <row r="56" spans="2:8" s="1" customFormat="1" ht="16.899999999999999" customHeight="1" x14ac:dyDescent="0.2">
      <c r="B56" s="33"/>
      <c r="C56" s="198" t="s">
        <v>3008</v>
      </c>
      <c r="H56" s="33"/>
    </row>
    <row r="57" spans="2:8" s="1" customFormat="1" ht="16.899999999999999" customHeight="1" x14ac:dyDescent="0.2">
      <c r="B57" s="33"/>
      <c r="C57" s="196" t="s">
        <v>228</v>
      </c>
      <c r="D57" s="196" t="s">
        <v>3009</v>
      </c>
      <c r="E57" s="18" t="s">
        <v>127</v>
      </c>
      <c r="F57" s="197">
        <v>48.862000000000002</v>
      </c>
      <c r="H57" s="33"/>
    </row>
    <row r="58" spans="2:8" s="1" customFormat="1" ht="16.899999999999999" customHeight="1" x14ac:dyDescent="0.2">
      <c r="B58" s="33"/>
      <c r="C58" s="196" t="s">
        <v>234</v>
      </c>
      <c r="D58" s="196" t="s">
        <v>3027</v>
      </c>
      <c r="E58" s="18" t="s">
        <v>127</v>
      </c>
      <c r="F58" s="197">
        <v>48.862000000000002</v>
      </c>
      <c r="H58" s="33"/>
    </row>
    <row r="59" spans="2:8" s="1" customFormat="1" ht="16.899999999999999" customHeight="1" x14ac:dyDescent="0.2">
      <c r="B59" s="33"/>
      <c r="C59" s="196" t="s">
        <v>246</v>
      </c>
      <c r="D59" s="196" t="s">
        <v>3028</v>
      </c>
      <c r="E59" s="18" t="s">
        <v>127</v>
      </c>
      <c r="F59" s="197">
        <v>48.862000000000002</v>
      </c>
      <c r="H59" s="33"/>
    </row>
    <row r="60" spans="2:8" s="1" customFormat="1" ht="16.899999999999999" customHeight="1" x14ac:dyDescent="0.2">
      <c r="B60" s="33"/>
      <c r="C60" s="196" t="s">
        <v>257</v>
      </c>
      <c r="D60" s="196" t="s">
        <v>3029</v>
      </c>
      <c r="E60" s="18" t="s">
        <v>127</v>
      </c>
      <c r="F60" s="197">
        <v>48.862000000000002</v>
      </c>
      <c r="H60" s="33"/>
    </row>
    <row r="61" spans="2:8" s="1" customFormat="1" ht="16.899999999999999" customHeight="1" x14ac:dyDescent="0.2">
      <c r="B61" s="33"/>
      <c r="C61" s="196" t="s">
        <v>262</v>
      </c>
      <c r="D61" s="196" t="s">
        <v>3030</v>
      </c>
      <c r="E61" s="18" t="s">
        <v>264</v>
      </c>
      <c r="F61" s="197">
        <v>90.394999999999996</v>
      </c>
      <c r="H61" s="33"/>
    </row>
    <row r="62" spans="2:8" s="1" customFormat="1" ht="16.899999999999999" customHeight="1" x14ac:dyDescent="0.2">
      <c r="B62" s="33"/>
      <c r="C62" s="196" t="s">
        <v>269</v>
      </c>
      <c r="D62" s="196" t="s">
        <v>3031</v>
      </c>
      <c r="E62" s="18" t="s">
        <v>127</v>
      </c>
      <c r="F62" s="197">
        <v>48.862000000000002</v>
      </c>
      <c r="H62" s="33"/>
    </row>
    <row r="63" spans="2:8" s="1" customFormat="1" ht="16.899999999999999" customHeight="1" x14ac:dyDescent="0.2">
      <c r="B63" s="33"/>
      <c r="C63" s="192" t="s">
        <v>155</v>
      </c>
      <c r="D63" s="193" t="s">
        <v>156</v>
      </c>
      <c r="E63" s="194" t="s">
        <v>109</v>
      </c>
      <c r="F63" s="195">
        <v>39.18</v>
      </c>
      <c r="H63" s="33"/>
    </row>
    <row r="64" spans="2:8" s="1" customFormat="1" ht="16.899999999999999" customHeight="1" x14ac:dyDescent="0.2">
      <c r="B64" s="33"/>
      <c r="C64" s="196" t="s">
        <v>19</v>
      </c>
      <c r="D64" s="196" t="s">
        <v>219</v>
      </c>
      <c r="E64" s="18" t="s">
        <v>19</v>
      </c>
      <c r="F64" s="197">
        <v>0</v>
      </c>
      <c r="H64" s="33"/>
    </row>
    <row r="65" spans="2:8" s="1" customFormat="1" ht="16.899999999999999" customHeight="1" x14ac:dyDescent="0.2">
      <c r="B65" s="33"/>
      <c r="C65" s="196" t="s">
        <v>19</v>
      </c>
      <c r="D65" s="196" t="s">
        <v>220</v>
      </c>
      <c r="E65" s="18" t="s">
        <v>19</v>
      </c>
      <c r="F65" s="197">
        <v>39.18</v>
      </c>
      <c r="H65" s="33"/>
    </row>
    <row r="66" spans="2:8" s="1" customFormat="1" ht="16.899999999999999" customHeight="1" x14ac:dyDescent="0.2">
      <c r="B66" s="33"/>
      <c r="C66" s="196" t="s">
        <v>155</v>
      </c>
      <c r="D66" s="196" t="s">
        <v>221</v>
      </c>
      <c r="E66" s="18" t="s">
        <v>19</v>
      </c>
      <c r="F66" s="197">
        <v>39.18</v>
      </c>
      <c r="H66" s="33"/>
    </row>
    <row r="67" spans="2:8" s="1" customFormat="1" ht="16.899999999999999" customHeight="1" x14ac:dyDescent="0.2">
      <c r="B67" s="33"/>
      <c r="C67" s="198" t="s">
        <v>3008</v>
      </c>
      <c r="H67" s="33"/>
    </row>
    <row r="68" spans="2:8" s="1" customFormat="1" ht="16.899999999999999" customHeight="1" x14ac:dyDescent="0.2">
      <c r="B68" s="33"/>
      <c r="C68" s="196" t="s">
        <v>211</v>
      </c>
      <c r="D68" s="196" t="s">
        <v>3032</v>
      </c>
      <c r="E68" s="18" t="s">
        <v>109</v>
      </c>
      <c r="F68" s="197">
        <v>39.18</v>
      </c>
      <c r="H68" s="33"/>
    </row>
    <row r="69" spans="2:8" s="1" customFormat="1" ht="16.899999999999999" customHeight="1" x14ac:dyDescent="0.2">
      <c r="B69" s="33"/>
      <c r="C69" s="196" t="s">
        <v>222</v>
      </c>
      <c r="D69" s="196" t="s">
        <v>3033</v>
      </c>
      <c r="E69" s="18" t="s">
        <v>109</v>
      </c>
      <c r="F69" s="197">
        <v>39.18</v>
      </c>
      <c r="H69" s="33"/>
    </row>
    <row r="70" spans="2:8" s="1" customFormat="1" ht="16.899999999999999" customHeight="1" x14ac:dyDescent="0.2">
      <c r="B70" s="33"/>
      <c r="C70" s="196" t="s">
        <v>444</v>
      </c>
      <c r="D70" s="196" t="s">
        <v>3034</v>
      </c>
      <c r="E70" s="18" t="s">
        <v>109</v>
      </c>
      <c r="F70" s="197">
        <v>39.18</v>
      </c>
      <c r="H70" s="33"/>
    </row>
    <row r="71" spans="2:8" s="1" customFormat="1" ht="16.899999999999999" customHeight="1" x14ac:dyDescent="0.2">
      <c r="B71" s="33"/>
      <c r="C71" s="196" t="s">
        <v>449</v>
      </c>
      <c r="D71" s="196" t="s">
        <v>3035</v>
      </c>
      <c r="E71" s="18" t="s">
        <v>109</v>
      </c>
      <c r="F71" s="197">
        <v>39.18</v>
      </c>
      <c r="H71" s="33"/>
    </row>
    <row r="72" spans="2:8" s="1" customFormat="1" ht="16.899999999999999" customHeight="1" x14ac:dyDescent="0.2">
      <c r="B72" s="33"/>
      <c r="C72" s="196" t="s">
        <v>795</v>
      </c>
      <c r="D72" s="196" t="s">
        <v>3036</v>
      </c>
      <c r="E72" s="18" t="s">
        <v>109</v>
      </c>
      <c r="F72" s="197">
        <v>39.18</v>
      </c>
      <c r="H72" s="33"/>
    </row>
    <row r="73" spans="2:8" s="1" customFormat="1" ht="16.899999999999999" customHeight="1" x14ac:dyDescent="0.2">
      <c r="B73" s="33"/>
      <c r="C73" s="192" t="s">
        <v>130</v>
      </c>
      <c r="D73" s="193" t="s">
        <v>131</v>
      </c>
      <c r="E73" s="194" t="s">
        <v>123</v>
      </c>
      <c r="F73" s="195">
        <v>67.16</v>
      </c>
      <c r="H73" s="33"/>
    </row>
    <row r="74" spans="2:8" s="1" customFormat="1" ht="16.899999999999999" customHeight="1" x14ac:dyDescent="0.2">
      <c r="B74" s="33"/>
      <c r="C74" s="196" t="s">
        <v>19</v>
      </c>
      <c r="D74" s="196" t="s">
        <v>380</v>
      </c>
      <c r="E74" s="18" t="s">
        <v>19</v>
      </c>
      <c r="F74" s="197">
        <v>0</v>
      </c>
      <c r="H74" s="33"/>
    </row>
    <row r="75" spans="2:8" s="1" customFormat="1" ht="16.899999999999999" customHeight="1" x14ac:dyDescent="0.2">
      <c r="B75" s="33"/>
      <c r="C75" s="196" t="s">
        <v>19</v>
      </c>
      <c r="D75" s="196" t="s">
        <v>537</v>
      </c>
      <c r="E75" s="18" t="s">
        <v>19</v>
      </c>
      <c r="F75" s="197">
        <v>0</v>
      </c>
      <c r="H75" s="33"/>
    </row>
    <row r="76" spans="2:8" s="1" customFormat="1" ht="16.899999999999999" customHeight="1" x14ac:dyDescent="0.2">
      <c r="B76" s="33"/>
      <c r="C76" s="196" t="s">
        <v>19</v>
      </c>
      <c r="D76" s="196" t="s">
        <v>551</v>
      </c>
      <c r="E76" s="18" t="s">
        <v>19</v>
      </c>
      <c r="F76" s="197">
        <v>1.84</v>
      </c>
      <c r="H76" s="33"/>
    </row>
    <row r="77" spans="2:8" s="1" customFormat="1" ht="16.899999999999999" customHeight="1" x14ac:dyDescent="0.2">
      <c r="B77" s="33"/>
      <c r="C77" s="196" t="s">
        <v>19</v>
      </c>
      <c r="D77" s="196" t="s">
        <v>552</v>
      </c>
      <c r="E77" s="18" t="s">
        <v>19</v>
      </c>
      <c r="F77" s="197">
        <v>2.68</v>
      </c>
      <c r="H77" s="33"/>
    </row>
    <row r="78" spans="2:8" s="1" customFormat="1" ht="16.899999999999999" customHeight="1" x14ac:dyDescent="0.2">
      <c r="B78" s="33"/>
      <c r="C78" s="196" t="s">
        <v>19</v>
      </c>
      <c r="D78" s="196" t="s">
        <v>553</v>
      </c>
      <c r="E78" s="18" t="s">
        <v>19</v>
      </c>
      <c r="F78" s="197">
        <v>2.72</v>
      </c>
      <c r="H78" s="33"/>
    </row>
    <row r="79" spans="2:8" s="1" customFormat="1" ht="16.899999999999999" customHeight="1" x14ac:dyDescent="0.2">
      <c r="B79" s="33"/>
      <c r="C79" s="196" t="s">
        <v>19</v>
      </c>
      <c r="D79" s="196" t="s">
        <v>554</v>
      </c>
      <c r="E79" s="18" t="s">
        <v>19</v>
      </c>
      <c r="F79" s="197">
        <v>40.159999999999997</v>
      </c>
      <c r="H79" s="33"/>
    </row>
    <row r="80" spans="2:8" s="1" customFormat="1" ht="16.899999999999999" customHeight="1" x14ac:dyDescent="0.2">
      <c r="B80" s="33"/>
      <c r="C80" s="196" t="s">
        <v>19</v>
      </c>
      <c r="D80" s="196" t="s">
        <v>542</v>
      </c>
      <c r="E80" s="18" t="s">
        <v>19</v>
      </c>
      <c r="F80" s="197">
        <v>0</v>
      </c>
      <c r="H80" s="33"/>
    </row>
    <row r="81" spans="2:8" s="1" customFormat="1" ht="16.899999999999999" customHeight="1" x14ac:dyDescent="0.2">
      <c r="B81" s="33"/>
      <c r="C81" s="196" t="s">
        <v>19</v>
      </c>
      <c r="D81" s="196" t="s">
        <v>555</v>
      </c>
      <c r="E81" s="18" t="s">
        <v>19</v>
      </c>
      <c r="F81" s="197">
        <v>5.84</v>
      </c>
      <c r="H81" s="33"/>
    </row>
    <row r="82" spans="2:8" s="1" customFormat="1" ht="16.899999999999999" customHeight="1" x14ac:dyDescent="0.2">
      <c r="B82" s="33"/>
      <c r="C82" s="196" t="s">
        <v>19</v>
      </c>
      <c r="D82" s="196" t="s">
        <v>556</v>
      </c>
      <c r="E82" s="18" t="s">
        <v>19</v>
      </c>
      <c r="F82" s="197">
        <v>6.4</v>
      </c>
      <c r="H82" s="33"/>
    </row>
    <row r="83" spans="2:8" s="1" customFormat="1" ht="16.899999999999999" customHeight="1" x14ac:dyDescent="0.2">
      <c r="B83" s="33"/>
      <c r="C83" s="196" t="s">
        <v>19</v>
      </c>
      <c r="D83" s="196" t="s">
        <v>557</v>
      </c>
      <c r="E83" s="18" t="s">
        <v>19</v>
      </c>
      <c r="F83" s="197">
        <v>7.52</v>
      </c>
      <c r="H83" s="33"/>
    </row>
    <row r="84" spans="2:8" s="1" customFormat="1" ht="16.899999999999999" customHeight="1" x14ac:dyDescent="0.2">
      <c r="B84" s="33"/>
      <c r="C84" s="196" t="s">
        <v>130</v>
      </c>
      <c r="D84" s="196" t="s">
        <v>221</v>
      </c>
      <c r="E84" s="18" t="s">
        <v>19</v>
      </c>
      <c r="F84" s="197">
        <v>67.16</v>
      </c>
      <c r="H84" s="33"/>
    </row>
    <row r="85" spans="2:8" s="1" customFormat="1" ht="16.899999999999999" customHeight="1" x14ac:dyDescent="0.2">
      <c r="B85" s="33"/>
      <c r="C85" s="198" t="s">
        <v>3008</v>
      </c>
      <c r="H85" s="33"/>
    </row>
    <row r="86" spans="2:8" s="1" customFormat="1" ht="16.899999999999999" customHeight="1" x14ac:dyDescent="0.2">
      <c r="B86" s="33"/>
      <c r="C86" s="196" t="s">
        <v>547</v>
      </c>
      <c r="D86" s="196" t="s">
        <v>3037</v>
      </c>
      <c r="E86" s="18" t="s">
        <v>123</v>
      </c>
      <c r="F86" s="197">
        <v>67.16</v>
      </c>
      <c r="H86" s="33"/>
    </row>
    <row r="87" spans="2:8" s="1" customFormat="1" ht="16.899999999999999" customHeight="1" x14ac:dyDescent="0.2">
      <c r="B87" s="33"/>
      <c r="C87" s="196" t="s">
        <v>559</v>
      </c>
      <c r="D87" s="196" t="s">
        <v>3038</v>
      </c>
      <c r="E87" s="18" t="s">
        <v>123</v>
      </c>
      <c r="F87" s="197">
        <v>226.792</v>
      </c>
      <c r="H87" s="33"/>
    </row>
    <row r="88" spans="2:8" s="1" customFormat="1" ht="16.899999999999999" customHeight="1" x14ac:dyDescent="0.2">
      <c r="B88" s="33"/>
      <c r="C88" s="192" t="s">
        <v>146</v>
      </c>
      <c r="D88" s="193" t="s">
        <v>147</v>
      </c>
      <c r="E88" s="194" t="s">
        <v>123</v>
      </c>
      <c r="F88" s="195">
        <v>163.03200000000001</v>
      </c>
      <c r="H88" s="33"/>
    </row>
    <row r="89" spans="2:8" s="1" customFormat="1" ht="16.899999999999999" customHeight="1" x14ac:dyDescent="0.2">
      <c r="B89" s="33"/>
      <c r="C89" s="196" t="s">
        <v>19</v>
      </c>
      <c r="D89" s="196" t="s">
        <v>380</v>
      </c>
      <c r="E89" s="18" t="s">
        <v>19</v>
      </c>
      <c r="F89" s="197">
        <v>0</v>
      </c>
      <c r="H89" s="33"/>
    </row>
    <row r="90" spans="2:8" s="1" customFormat="1" ht="16.899999999999999" customHeight="1" x14ac:dyDescent="0.2">
      <c r="B90" s="33"/>
      <c r="C90" s="196" t="s">
        <v>19</v>
      </c>
      <c r="D90" s="196" t="s">
        <v>624</v>
      </c>
      <c r="E90" s="18" t="s">
        <v>19</v>
      </c>
      <c r="F90" s="197">
        <v>16.093</v>
      </c>
      <c r="H90" s="33"/>
    </row>
    <row r="91" spans="2:8" s="1" customFormat="1" ht="16.899999999999999" customHeight="1" x14ac:dyDescent="0.2">
      <c r="B91" s="33"/>
      <c r="C91" s="196" t="s">
        <v>19</v>
      </c>
      <c r="D91" s="196" t="s">
        <v>625</v>
      </c>
      <c r="E91" s="18" t="s">
        <v>19</v>
      </c>
      <c r="F91" s="197">
        <v>24.062000000000001</v>
      </c>
      <c r="H91" s="33"/>
    </row>
    <row r="92" spans="2:8" s="1" customFormat="1" ht="16.899999999999999" customHeight="1" x14ac:dyDescent="0.2">
      <c r="B92" s="33"/>
      <c r="C92" s="196" t="s">
        <v>19</v>
      </c>
      <c r="D92" s="196" t="s">
        <v>626</v>
      </c>
      <c r="E92" s="18" t="s">
        <v>19</v>
      </c>
      <c r="F92" s="197">
        <v>19.539000000000001</v>
      </c>
      <c r="H92" s="33"/>
    </row>
    <row r="93" spans="2:8" s="1" customFormat="1" ht="16.899999999999999" customHeight="1" x14ac:dyDescent="0.2">
      <c r="B93" s="33"/>
      <c r="C93" s="196" t="s">
        <v>19</v>
      </c>
      <c r="D93" s="196" t="s">
        <v>627</v>
      </c>
      <c r="E93" s="18" t="s">
        <v>19</v>
      </c>
      <c r="F93" s="197">
        <v>9.25</v>
      </c>
      <c r="H93" s="33"/>
    </row>
    <row r="94" spans="2:8" s="1" customFormat="1" ht="16.899999999999999" customHeight="1" x14ac:dyDescent="0.2">
      <c r="B94" s="33"/>
      <c r="C94" s="196" t="s">
        <v>19</v>
      </c>
      <c r="D94" s="196" t="s">
        <v>628</v>
      </c>
      <c r="E94" s="18" t="s">
        <v>19</v>
      </c>
      <c r="F94" s="197">
        <v>5.4290000000000003</v>
      </c>
      <c r="H94" s="33"/>
    </row>
    <row r="95" spans="2:8" s="1" customFormat="1" ht="16.899999999999999" customHeight="1" x14ac:dyDescent="0.2">
      <c r="B95" s="33"/>
      <c r="C95" s="196" t="s">
        <v>19</v>
      </c>
      <c r="D95" s="196" t="s">
        <v>629</v>
      </c>
      <c r="E95" s="18" t="s">
        <v>19</v>
      </c>
      <c r="F95" s="197">
        <v>15.255000000000001</v>
      </c>
      <c r="H95" s="33"/>
    </row>
    <row r="96" spans="2:8" s="1" customFormat="1" ht="16.899999999999999" customHeight="1" x14ac:dyDescent="0.2">
      <c r="B96" s="33"/>
      <c r="C96" s="196" t="s">
        <v>19</v>
      </c>
      <c r="D96" s="196" t="s">
        <v>630</v>
      </c>
      <c r="E96" s="18" t="s">
        <v>19</v>
      </c>
      <c r="F96" s="197">
        <v>18.251999999999999</v>
      </c>
      <c r="H96" s="33"/>
    </row>
    <row r="97" spans="2:8" s="1" customFormat="1" ht="16.899999999999999" customHeight="1" x14ac:dyDescent="0.2">
      <c r="B97" s="33"/>
      <c r="C97" s="196" t="s">
        <v>19</v>
      </c>
      <c r="D97" s="196" t="s">
        <v>631</v>
      </c>
      <c r="E97" s="18" t="s">
        <v>19</v>
      </c>
      <c r="F97" s="197">
        <v>16.100000000000001</v>
      </c>
      <c r="H97" s="33"/>
    </row>
    <row r="98" spans="2:8" s="1" customFormat="1" ht="16.899999999999999" customHeight="1" x14ac:dyDescent="0.2">
      <c r="B98" s="33"/>
      <c r="C98" s="196" t="s">
        <v>19</v>
      </c>
      <c r="D98" s="196" t="s">
        <v>632</v>
      </c>
      <c r="E98" s="18" t="s">
        <v>19</v>
      </c>
      <c r="F98" s="197">
        <v>14.177</v>
      </c>
      <c r="H98" s="33"/>
    </row>
    <row r="99" spans="2:8" s="1" customFormat="1" ht="16.899999999999999" customHeight="1" x14ac:dyDescent="0.2">
      <c r="B99" s="33"/>
      <c r="C99" s="196" t="s">
        <v>19</v>
      </c>
      <c r="D99" s="196" t="s">
        <v>633</v>
      </c>
      <c r="E99" s="18" t="s">
        <v>19</v>
      </c>
      <c r="F99" s="197">
        <v>6.5439999999999996</v>
      </c>
      <c r="H99" s="33"/>
    </row>
    <row r="100" spans="2:8" s="1" customFormat="1" ht="16.899999999999999" customHeight="1" x14ac:dyDescent="0.2">
      <c r="B100" s="33"/>
      <c r="C100" s="196" t="s">
        <v>19</v>
      </c>
      <c r="D100" s="196" t="s">
        <v>634</v>
      </c>
      <c r="E100" s="18" t="s">
        <v>19</v>
      </c>
      <c r="F100" s="197">
        <v>5.0199999999999996</v>
      </c>
      <c r="H100" s="33"/>
    </row>
    <row r="101" spans="2:8" s="1" customFormat="1" ht="16.899999999999999" customHeight="1" x14ac:dyDescent="0.2">
      <c r="B101" s="33"/>
      <c r="C101" s="196" t="s">
        <v>19</v>
      </c>
      <c r="D101" s="196" t="s">
        <v>635</v>
      </c>
      <c r="E101" s="18" t="s">
        <v>19</v>
      </c>
      <c r="F101" s="197">
        <v>9.8379999999999992</v>
      </c>
      <c r="H101" s="33"/>
    </row>
    <row r="102" spans="2:8" s="1" customFormat="1" ht="16.899999999999999" customHeight="1" x14ac:dyDescent="0.2">
      <c r="B102" s="33"/>
      <c r="C102" s="196" t="s">
        <v>19</v>
      </c>
      <c r="D102" s="196" t="s">
        <v>636</v>
      </c>
      <c r="E102" s="18" t="s">
        <v>19</v>
      </c>
      <c r="F102" s="197">
        <v>3.4729999999999999</v>
      </c>
      <c r="H102" s="33"/>
    </row>
    <row r="103" spans="2:8" s="1" customFormat="1" ht="16.899999999999999" customHeight="1" x14ac:dyDescent="0.2">
      <c r="B103" s="33"/>
      <c r="C103" s="196" t="s">
        <v>146</v>
      </c>
      <c r="D103" s="196" t="s">
        <v>221</v>
      </c>
      <c r="E103" s="18" t="s">
        <v>19</v>
      </c>
      <c r="F103" s="197">
        <v>163.03200000000001</v>
      </c>
      <c r="H103" s="33"/>
    </row>
    <row r="104" spans="2:8" s="1" customFormat="1" ht="16.899999999999999" customHeight="1" x14ac:dyDescent="0.2">
      <c r="B104" s="33"/>
      <c r="C104" s="198" t="s">
        <v>3008</v>
      </c>
      <c r="H104" s="33"/>
    </row>
    <row r="105" spans="2:8" s="1" customFormat="1" ht="16.899999999999999" customHeight="1" x14ac:dyDescent="0.2">
      <c r="B105" s="33"/>
      <c r="C105" s="196" t="s">
        <v>620</v>
      </c>
      <c r="D105" s="196" t="s">
        <v>3039</v>
      </c>
      <c r="E105" s="18" t="s">
        <v>123</v>
      </c>
      <c r="F105" s="197">
        <v>163.03200000000001</v>
      </c>
      <c r="H105" s="33"/>
    </row>
    <row r="106" spans="2:8" s="1" customFormat="1" ht="16.899999999999999" customHeight="1" x14ac:dyDescent="0.2">
      <c r="B106" s="33"/>
      <c r="C106" s="196" t="s">
        <v>1590</v>
      </c>
      <c r="D106" s="196" t="s">
        <v>3026</v>
      </c>
      <c r="E106" s="18" t="s">
        <v>109</v>
      </c>
      <c r="F106" s="197">
        <v>569.84</v>
      </c>
      <c r="H106" s="33"/>
    </row>
    <row r="107" spans="2:8" s="1" customFormat="1" ht="16.899999999999999" customHeight="1" x14ac:dyDescent="0.2">
      <c r="B107" s="33"/>
      <c r="C107" s="192" t="s">
        <v>161</v>
      </c>
      <c r="D107" s="193" t="s">
        <v>162</v>
      </c>
      <c r="E107" s="194" t="s">
        <v>109</v>
      </c>
      <c r="F107" s="195">
        <v>20.475999999999999</v>
      </c>
      <c r="H107" s="33"/>
    </row>
    <row r="108" spans="2:8" s="1" customFormat="1" ht="16.899999999999999" customHeight="1" x14ac:dyDescent="0.2">
      <c r="B108" s="33"/>
      <c r="C108" s="196" t="s">
        <v>19</v>
      </c>
      <c r="D108" s="196" t="s">
        <v>380</v>
      </c>
      <c r="E108" s="18" t="s">
        <v>19</v>
      </c>
      <c r="F108" s="197">
        <v>0</v>
      </c>
      <c r="H108" s="33"/>
    </row>
    <row r="109" spans="2:8" s="1" customFormat="1" ht="16.899999999999999" customHeight="1" x14ac:dyDescent="0.2">
      <c r="B109" s="33"/>
      <c r="C109" s="196" t="s">
        <v>19</v>
      </c>
      <c r="D109" s="196" t="s">
        <v>537</v>
      </c>
      <c r="E109" s="18" t="s">
        <v>19</v>
      </c>
      <c r="F109" s="197">
        <v>0</v>
      </c>
      <c r="H109" s="33"/>
    </row>
    <row r="110" spans="2:8" s="1" customFormat="1" ht="16.899999999999999" customHeight="1" x14ac:dyDescent="0.2">
      <c r="B110" s="33"/>
      <c r="C110" s="196" t="s">
        <v>19</v>
      </c>
      <c r="D110" s="196" t="s">
        <v>538</v>
      </c>
      <c r="E110" s="18" t="s">
        <v>19</v>
      </c>
      <c r="F110" s="197">
        <v>0.20699999999999999</v>
      </c>
      <c r="H110" s="33"/>
    </row>
    <row r="111" spans="2:8" s="1" customFormat="1" ht="16.899999999999999" customHeight="1" x14ac:dyDescent="0.2">
      <c r="B111" s="33"/>
      <c r="C111" s="196" t="s">
        <v>19</v>
      </c>
      <c r="D111" s="196" t="s">
        <v>539</v>
      </c>
      <c r="E111" s="18" t="s">
        <v>19</v>
      </c>
      <c r="F111" s="197">
        <v>0.435</v>
      </c>
      <c r="H111" s="33"/>
    </row>
    <row r="112" spans="2:8" s="1" customFormat="1" ht="16.899999999999999" customHeight="1" x14ac:dyDescent="0.2">
      <c r="B112" s="33"/>
      <c r="C112" s="196" t="s">
        <v>19</v>
      </c>
      <c r="D112" s="196" t="s">
        <v>540</v>
      </c>
      <c r="E112" s="18" t="s">
        <v>19</v>
      </c>
      <c r="F112" s="197">
        <v>0.44800000000000001</v>
      </c>
      <c r="H112" s="33"/>
    </row>
    <row r="113" spans="2:8" s="1" customFormat="1" ht="16.899999999999999" customHeight="1" x14ac:dyDescent="0.2">
      <c r="B113" s="33"/>
      <c r="C113" s="196" t="s">
        <v>19</v>
      </c>
      <c r="D113" s="196" t="s">
        <v>541</v>
      </c>
      <c r="E113" s="18" t="s">
        <v>19</v>
      </c>
      <c r="F113" s="197">
        <v>12.038</v>
      </c>
      <c r="H113" s="33"/>
    </row>
    <row r="114" spans="2:8" s="1" customFormat="1" ht="16.899999999999999" customHeight="1" x14ac:dyDescent="0.2">
      <c r="B114" s="33"/>
      <c r="C114" s="196" t="s">
        <v>19</v>
      </c>
      <c r="D114" s="196" t="s">
        <v>542</v>
      </c>
      <c r="E114" s="18" t="s">
        <v>19</v>
      </c>
      <c r="F114" s="197">
        <v>0</v>
      </c>
      <c r="H114" s="33"/>
    </row>
    <row r="115" spans="2:8" s="1" customFormat="1" ht="16.899999999999999" customHeight="1" x14ac:dyDescent="0.2">
      <c r="B115" s="33"/>
      <c r="C115" s="196" t="s">
        <v>19</v>
      </c>
      <c r="D115" s="196" t="s">
        <v>543</v>
      </c>
      <c r="E115" s="18" t="s">
        <v>19</v>
      </c>
      <c r="F115" s="197">
        <v>1.8180000000000001</v>
      </c>
      <c r="H115" s="33"/>
    </row>
    <row r="116" spans="2:8" s="1" customFormat="1" ht="16.899999999999999" customHeight="1" x14ac:dyDescent="0.2">
      <c r="B116" s="33"/>
      <c r="C116" s="196" t="s">
        <v>19</v>
      </c>
      <c r="D116" s="196" t="s">
        <v>544</v>
      </c>
      <c r="E116" s="18" t="s">
        <v>19</v>
      </c>
      <c r="F116" s="197">
        <v>2.3199999999999998</v>
      </c>
      <c r="H116" s="33"/>
    </row>
    <row r="117" spans="2:8" s="1" customFormat="1" ht="16.899999999999999" customHeight="1" x14ac:dyDescent="0.2">
      <c r="B117" s="33"/>
      <c r="C117" s="196" t="s">
        <v>19</v>
      </c>
      <c r="D117" s="196" t="s">
        <v>545</v>
      </c>
      <c r="E117" s="18" t="s">
        <v>19</v>
      </c>
      <c r="F117" s="197">
        <v>3.21</v>
      </c>
      <c r="H117" s="33"/>
    </row>
    <row r="118" spans="2:8" s="1" customFormat="1" ht="16.899999999999999" customHeight="1" x14ac:dyDescent="0.2">
      <c r="B118" s="33"/>
      <c r="C118" s="196" t="s">
        <v>161</v>
      </c>
      <c r="D118" s="196" t="s">
        <v>221</v>
      </c>
      <c r="E118" s="18" t="s">
        <v>19</v>
      </c>
      <c r="F118" s="197">
        <v>20.475999999999999</v>
      </c>
      <c r="H118" s="33"/>
    </row>
    <row r="119" spans="2:8" s="1" customFormat="1" ht="16.899999999999999" customHeight="1" x14ac:dyDescent="0.2">
      <c r="B119" s="33"/>
      <c r="C119" s="198" t="s">
        <v>3008</v>
      </c>
      <c r="H119" s="33"/>
    </row>
    <row r="120" spans="2:8" s="1" customFormat="1" ht="16.899999999999999" customHeight="1" x14ac:dyDescent="0.2">
      <c r="B120" s="33"/>
      <c r="C120" s="196" t="s">
        <v>533</v>
      </c>
      <c r="D120" s="196" t="s">
        <v>3040</v>
      </c>
      <c r="E120" s="18" t="s">
        <v>109</v>
      </c>
      <c r="F120" s="197">
        <v>20.475999999999999</v>
      </c>
      <c r="H120" s="33"/>
    </row>
    <row r="121" spans="2:8" s="1" customFormat="1" ht="16.899999999999999" customHeight="1" x14ac:dyDescent="0.2">
      <c r="B121" s="33"/>
      <c r="C121" s="196" t="s">
        <v>488</v>
      </c>
      <c r="D121" s="196" t="s">
        <v>3041</v>
      </c>
      <c r="E121" s="18" t="s">
        <v>109</v>
      </c>
      <c r="F121" s="197">
        <v>226.018</v>
      </c>
      <c r="H121" s="33"/>
    </row>
    <row r="122" spans="2:8" s="1" customFormat="1" ht="16.899999999999999" customHeight="1" x14ac:dyDescent="0.2">
      <c r="B122" s="33"/>
      <c r="C122" s="192" t="s">
        <v>164</v>
      </c>
      <c r="D122" s="193" t="s">
        <v>165</v>
      </c>
      <c r="E122" s="194" t="s">
        <v>109</v>
      </c>
      <c r="F122" s="195">
        <v>226.018</v>
      </c>
      <c r="H122" s="33"/>
    </row>
    <row r="123" spans="2:8" s="1" customFormat="1" ht="16.899999999999999" customHeight="1" x14ac:dyDescent="0.2">
      <c r="B123" s="33"/>
      <c r="C123" s="196" t="s">
        <v>19</v>
      </c>
      <c r="D123" s="196" t="s">
        <v>380</v>
      </c>
      <c r="E123" s="18" t="s">
        <v>19</v>
      </c>
      <c r="F123" s="197">
        <v>0</v>
      </c>
      <c r="H123" s="33"/>
    </row>
    <row r="124" spans="2:8" s="1" customFormat="1" ht="16.899999999999999" customHeight="1" x14ac:dyDescent="0.2">
      <c r="B124" s="33"/>
      <c r="C124" s="196" t="s">
        <v>19</v>
      </c>
      <c r="D124" s="196" t="s">
        <v>492</v>
      </c>
      <c r="E124" s="18" t="s">
        <v>19</v>
      </c>
      <c r="F124" s="197">
        <v>0</v>
      </c>
      <c r="H124" s="33"/>
    </row>
    <row r="125" spans="2:8" s="1" customFormat="1" ht="16.899999999999999" customHeight="1" x14ac:dyDescent="0.2">
      <c r="B125" s="33"/>
      <c r="C125" s="196" t="s">
        <v>19</v>
      </c>
      <c r="D125" s="196" t="s">
        <v>493</v>
      </c>
      <c r="E125" s="18" t="s">
        <v>19</v>
      </c>
      <c r="F125" s="197">
        <v>48.279000000000003</v>
      </c>
      <c r="H125" s="33"/>
    </row>
    <row r="126" spans="2:8" s="1" customFormat="1" ht="16.899999999999999" customHeight="1" x14ac:dyDescent="0.2">
      <c r="B126" s="33"/>
      <c r="C126" s="196" t="s">
        <v>19</v>
      </c>
      <c r="D126" s="196" t="s">
        <v>494</v>
      </c>
      <c r="E126" s="18" t="s">
        <v>19</v>
      </c>
      <c r="F126" s="197">
        <v>59.52</v>
      </c>
      <c r="H126" s="33"/>
    </row>
    <row r="127" spans="2:8" s="1" customFormat="1" ht="16.899999999999999" customHeight="1" x14ac:dyDescent="0.2">
      <c r="B127" s="33"/>
      <c r="C127" s="196" t="s">
        <v>19</v>
      </c>
      <c r="D127" s="196" t="s">
        <v>495</v>
      </c>
      <c r="E127" s="18" t="s">
        <v>19</v>
      </c>
      <c r="F127" s="197">
        <v>45.84</v>
      </c>
      <c r="H127" s="33"/>
    </row>
    <row r="128" spans="2:8" s="1" customFormat="1" ht="16.899999999999999" customHeight="1" x14ac:dyDescent="0.2">
      <c r="B128" s="33"/>
      <c r="C128" s="196" t="s">
        <v>19</v>
      </c>
      <c r="D128" s="196" t="s">
        <v>496</v>
      </c>
      <c r="E128" s="18" t="s">
        <v>19</v>
      </c>
      <c r="F128" s="197">
        <v>12.24</v>
      </c>
      <c r="H128" s="33"/>
    </row>
    <row r="129" spans="2:8" s="1" customFormat="1" ht="16.899999999999999" customHeight="1" x14ac:dyDescent="0.2">
      <c r="B129" s="33"/>
      <c r="C129" s="196" t="s">
        <v>19</v>
      </c>
      <c r="D129" s="196" t="s">
        <v>497</v>
      </c>
      <c r="E129" s="18" t="s">
        <v>19</v>
      </c>
      <c r="F129" s="197">
        <v>15.452999999999999</v>
      </c>
      <c r="H129" s="33"/>
    </row>
    <row r="130" spans="2:8" s="1" customFormat="1" ht="16.899999999999999" customHeight="1" x14ac:dyDescent="0.2">
      <c r="B130" s="33"/>
      <c r="C130" s="196" t="s">
        <v>19</v>
      </c>
      <c r="D130" s="196" t="s">
        <v>498</v>
      </c>
      <c r="E130" s="18" t="s">
        <v>19</v>
      </c>
      <c r="F130" s="197">
        <v>45.69</v>
      </c>
      <c r="H130" s="33"/>
    </row>
    <row r="131" spans="2:8" s="1" customFormat="1" ht="16.899999999999999" customHeight="1" x14ac:dyDescent="0.2">
      <c r="B131" s="33"/>
      <c r="C131" s="196" t="s">
        <v>19</v>
      </c>
      <c r="D131" s="196" t="s">
        <v>499</v>
      </c>
      <c r="E131" s="18" t="s">
        <v>19</v>
      </c>
      <c r="F131" s="197">
        <v>54.75</v>
      </c>
      <c r="H131" s="33"/>
    </row>
    <row r="132" spans="2:8" s="1" customFormat="1" ht="16.899999999999999" customHeight="1" x14ac:dyDescent="0.2">
      <c r="B132" s="33"/>
      <c r="C132" s="196" t="s">
        <v>19</v>
      </c>
      <c r="D132" s="196" t="s">
        <v>500</v>
      </c>
      <c r="E132" s="18" t="s">
        <v>19</v>
      </c>
      <c r="F132" s="197">
        <v>45.06</v>
      </c>
      <c r="H132" s="33"/>
    </row>
    <row r="133" spans="2:8" s="1" customFormat="1" ht="16.899999999999999" customHeight="1" x14ac:dyDescent="0.2">
      <c r="B133" s="33"/>
      <c r="C133" s="196" t="s">
        <v>19</v>
      </c>
      <c r="D133" s="196" t="s">
        <v>501</v>
      </c>
      <c r="E133" s="18" t="s">
        <v>19</v>
      </c>
      <c r="F133" s="197">
        <v>39.270000000000003</v>
      </c>
      <c r="H133" s="33"/>
    </row>
    <row r="134" spans="2:8" s="1" customFormat="1" ht="16.899999999999999" customHeight="1" x14ac:dyDescent="0.2">
      <c r="B134" s="33"/>
      <c r="C134" s="196" t="s">
        <v>19</v>
      </c>
      <c r="D134" s="196" t="s">
        <v>502</v>
      </c>
      <c r="E134" s="18" t="s">
        <v>19</v>
      </c>
      <c r="F134" s="197">
        <v>16.47</v>
      </c>
      <c r="H134" s="33"/>
    </row>
    <row r="135" spans="2:8" s="1" customFormat="1" ht="16.899999999999999" customHeight="1" x14ac:dyDescent="0.2">
      <c r="B135" s="33"/>
      <c r="C135" s="196" t="s">
        <v>19</v>
      </c>
      <c r="D135" s="196" t="s">
        <v>503</v>
      </c>
      <c r="E135" s="18" t="s">
        <v>19</v>
      </c>
      <c r="F135" s="197">
        <v>15.06</v>
      </c>
      <c r="H135" s="33"/>
    </row>
    <row r="136" spans="2:8" s="1" customFormat="1" ht="16.899999999999999" customHeight="1" x14ac:dyDescent="0.2">
      <c r="B136" s="33"/>
      <c r="C136" s="196" t="s">
        <v>19</v>
      </c>
      <c r="D136" s="196" t="s">
        <v>504</v>
      </c>
      <c r="E136" s="18" t="s">
        <v>19</v>
      </c>
      <c r="F136" s="197">
        <v>29.52</v>
      </c>
      <c r="H136" s="33"/>
    </row>
    <row r="137" spans="2:8" s="1" customFormat="1" ht="16.899999999999999" customHeight="1" x14ac:dyDescent="0.2">
      <c r="B137" s="33"/>
      <c r="C137" s="196" t="s">
        <v>19</v>
      </c>
      <c r="D137" s="196" t="s">
        <v>505</v>
      </c>
      <c r="E137" s="18" t="s">
        <v>19</v>
      </c>
      <c r="F137" s="197">
        <v>10.41</v>
      </c>
      <c r="H137" s="33"/>
    </row>
    <row r="138" spans="2:8" s="1" customFormat="1" ht="16.899999999999999" customHeight="1" x14ac:dyDescent="0.2">
      <c r="B138" s="33"/>
      <c r="C138" s="196" t="s">
        <v>19</v>
      </c>
      <c r="D138" s="196" t="s">
        <v>507</v>
      </c>
      <c r="E138" s="18" t="s">
        <v>19</v>
      </c>
      <c r="F138" s="197">
        <v>0</v>
      </c>
      <c r="H138" s="33"/>
    </row>
    <row r="139" spans="2:8" s="1" customFormat="1" ht="16.899999999999999" customHeight="1" x14ac:dyDescent="0.2">
      <c r="B139" s="33"/>
      <c r="C139" s="196" t="s">
        <v>19</v>
      </c>
      <c r="D139" s="196" t="s">
        <v>508</v>
      </c>
      <c r="E139" s="18" t="s">
        <v>19</v>
      </c>
      <c r="F139" s="197">
        <v>-191.06800000000001</v>
      </c>
      <c r="H139" s="33"/>
    </row>
    <row r="140" spans="2:8" s="1" customFormat="1" ht="16.899999999999999" customHeight="1" x14ac:dyDescent="0.2">
      <c r="B140" s="33"/>
      <c r="C140" s="196" t="s">
        <v>19</v>
      </c>
      <c r="D140" s="196" t="s">
        <v>509</v>
      </c>
      <c r="E140" s="18" t="s">
        <v>19</v>
      </c>
      <c r="F140" s="197">
        <v>0</v>
      </c>
      <c r="H140" s="33"/>
    </row>
    <row r="141" spans="2:8" s="1" customFormat="1" ht="16.899999999999999" customHeight="1" x14ac:dyDescent="0.2">
      <c r="B141" s="33"/>
      <c r="C141" s="196" t="s">
        <v>19</v>
      </c>
      <c r="D141" s="196" t="s">
        <v>510</v>
      </c>
      <c r="E141" s="18" t="s">
        <v>19</v>
      </c>
      <c r="F141" s="197">
        <v>-20.475999999999999</v>
      </c>
      <c r="H141" s="33"/>
    </row>
    <row r="142" spans="2:8" s="1" customFormat="1" ht="16.899999999999999" customHeight="1" x14ac:dyDescent="0.2">
      <c r="B142" s="33"/>
      <c r="C142" s="196" t="s">
        <v>164</v>
      </c>
      <c r="D142" s="196" t="s">
        <v>221</v>
      </c>
      <c r="E142" s="18" t="s">
        <v>19</v>
      </c>
      <c r="F142" s="197">
        <v>226.018</v>
      </c>
      <c r="H142" s="33"/>
    </row>
    <row r="143" spans="2:8" s="1" customFormat="1" ht="16.899999999999999" customHeight="1" x14ac:dyDescent="0.2">
      <c r="B143" s="33"/>
      <c r="C143" s="198" t="s">
        <v>3008</v>
      </c>
      <c r="H143" s="33"/>
    </row>
    <row r="144" spans="2:8" s="1" customFormat="1" ht="16.899999999999999" customHeight="1" x14ac:dyDescent="0.2">
      <c r="B144" s="33"/>
      <c r="C144" s="196" t="s">
        <v>488</v>
      </c>
      <c r="D144" s="196" t="s">
        <v>3041</v>
      </c>
      <c r="E144" s="18" t="s">
        <v>109</v>
      </c>
      <c r="F144" s="197">
        <v>226.018</v>
      </c>
      <c r="H144" s="33"/>
    </row>
    <row r="145" spans="2:8" s="1" customFormat="1" ht="16.899999999999999" customHeight="1" x14ac:dyDescent="0.2">
      <c r="B145" s="33"/>
      <c r="C145" s="196" t="s">
        <v>1540</v>
      </c>
      <c r="D145" s="196" t="s">
        <v>3042</v>
      </c>
      <c r="E145" s="18" t="s">
        <v>109</v>
      </c>
      <c r="F145" s="197">
        <v>522.79200000000003</v>
      </c>
      <c r="H145" s="33"/>
    </row>
    <row r="146" spans="2:8" s="1" customFormat="1" ht="16.899999999999999" customHeight="1" x14ac:dyDescent="0.2">
      <c r="B146" s="33"/>
      <c r="C146" s="192" t="s">
        <v>118</v>
      </c>
      <c r="D146" s="193" t="s">
        <v>119</v>
      </c>
      <c r="E146" s="194" t="s">
        <v>109</v>
      </c>
      <c r="F146" s="195">
        <v>40.759</v>
      </c>
      <c r="H146" s="33"/>
    </row>
    <row r="147" spans="2:8" s="1" customFormat="1" ht="16.899999999999999" customHeight="1" x14ac:dyDescent="0.2">
      <c r="B147" s="33"/>
      <c r="C147" s="196" t="s">
        <v>19</v>
      </c>
      <c r="D147" s="196" t="s">
        <v>380</v>
      </c>
      <c r="E147" s="18" t="s">
        <v>19</v>
      </c>
      <c r="F147" s="197">
        <v>0</v>
      </c>
      <c r="H147" s="33"/>
    </row>
    <row r="148" spans="2:8" s="1" customFormat="1" ht="16.899999999999999" customHeight="1" x14ac:dyDescent="0.2">
      <c r="B148" s="33"/>
      <c r="C148" s="196" t="s">
        <v>19</v>
      </c>
      <c r="D148" s="196" t="s">
        <v>880</v>
      </c>
      <c r="E148" s="18" t="s">
        <v>19</v>
      </c>
      <c r="F148" s="197">
        <v>4.0229999999999997</v>
      </c>
      <c r="H148" s="33"/>
    </row>
    <row r="149" spans="2:8" s="1" customFormat="1" ht="16.899999999999999" customHeight="1" x14ac:dyDescent="0.2">
      <c r="B149" s="33"/>
      <c r="C149" s="196" t="s">
        <v>19</v>
      </c>
      <c r="D149" s="196" t="s">
        <v>881</v>
      </c>
      <c r="E149" s="18" t="s">
        <v>19</v>
      </c>
      <c r="F149" s="197">
        <v>6.016</v>
      </c>
      <c r="H149" s="33"/>
    </row>
    <row r="150" spans="2:8" s="1" customFormat="1" ht="16.899999999999999" customHeight="1" x14ac:dyDescent="0.2">
      <c r="B150" s="33"/>
      <c r="C150" s="196" t="s">
        <v>19</v>
      </c>
      <c r="D150" s="196" t="s">
        <v>882</v>
      </c>
      <c r="E150" s="18" t="s">
        <v>19</v>
      </c>
      <c r="F150" s="197">
        <v>4.8849999999999998</v>
      </c>
      <c r="H150" s="33"/>
    </row>
    <row r="151" spans="2:8" s="1" customFormat="1" ht="16.899999999999999" customHeight="1" x14ac:dyDescent="0.2">
      <c r="B151" s="33"/>
      <c r="C151" s="196" t="s">
        <v>19</v>
      </c>
      <c r="D151" s="196" t="s">
        <v>883</v>
      </c>
      <c r="E151" s="18" t="s">
        <v>19</v>
      </c>
      <c r="F151" s="197">
        <v>2.3130000000000002</v>
      </c>
      <c r="H151" s="33"/>
    </row>
    <row r="152" spans="2:8" s="1" customFormat="1" ht="16.899999999999999" customHeight="1" x14ac:dyDescent="0.2">
      <c r="B152" s="33"/>
      <c r="C152" s="196" t="s">
        <v>19</v>
      </c>
      <c r="D152" s="196" t="s">
        <v>884</v>
      </c>
      <c r="E152" s="18" t="s">
        <v>19</v>
      </c>
      <c r="F152" s="197">
        <v>1.357</v>
      </c>
      <c r="H152" s="33"/>
    </row>
    <row r="153" spans="2:8" s="1" customFormat="1" ht="16.899999999999999" customHeight="1" x14ac:dyDescent="0.2">
      <c r="B153" s="33"/>
      <c r="C153" s="196" t="s">
        <v>19</v>
      </c>
      <c r="D153" s="196" t="s">
        <v>885</v>
      </c>
      <c r="E153" s="18" t="s">
        <v>19</v>
      </c>
      <c r="F153" s="197">
        <v>3.8140000000000001</v>
      </c>
      <c r="H153" s="33"/>
    </row>
    <row r="154" spans="2:8" s="1" customFormat="1" ht="16.899999999999999" customHeight="1" x14ac:dyDescent="0.2">
      <c r="B154" s="33"/>
      <c r="C154" s="196" t="s">
        <v>19</v>
      </c>
      <c r="D154" s="196" t="s">
        <v>886</v>
      </c>
      <c r="E154" s="18" t="s">
        <v>19</v>
      </c>
      <c r="F154" s="197">
        <v>4.5629999999999997</v>
      </c>
      <c r="H154" s="33"/>
    </row>
    <row r="155" spans="2:8" s="1" customFormat="1" ht="16.899999999999999" customHeight="1" x14ac:dyDescent="0.2">
      <c r="B155" s="33"/>
      <c r="C155" s="196" t="s">
        <v>19</v>
      </c>
      <c r="D155" s="196" t="s">
        <v>887</v>
      </c>
      <c r="E155" s="18" t="s">
        <v>19</v>
      </c>
      <c r="F155" s="197">
        <v>4.0250000000000004</v>
      </c>
      <c r="H155" s="33"/>
    </row>
    <row r="156" spans="2:8" s="1" customFormat="1" ht="16.899999999999999" customHeight="1" x14ac:dyDescent="0.2">
      <c r="B156" s="33"/>
      <c r="C156" s="196" t="s">
        <v>19</v>
      </c>
      <c r="D156" s="196" t="s">
        <v>888</v>
      </c>
      <c r="E156" s="18" t="s">
        <v>19</v>
      </c>
      <c r="F156" s="197">
        <v>3.544</v>
      </c>
      <c r="H156" s="33"/>
    </row>
    <row r="157" spans="2:8" s="1" customFormat="1" ht="16.899999999999999" customHeight="1" x14ac:dyDescent="0.2">
      <c r="B157" s="33"/>
      <c r="C157" s="196" t="s">
        <v>19</v>
      </c>
      <c r="D157" s="196" t="s">
        <v>889</v>
      </c>
      <c r="E157" s="18" t="s">
        <v>19</v>
      </c>
      <c r="F157" s="197">
        <v>1.6359999999999999</v>
      </c>
      <c r="H157" s="33"/>
    </row>
    <row r="158" spans="2:8" s="1" customFormat="1" ht="16.899999999999999" customHeight="1" x14ac:dyDescent="0.2">
      <c r="B158" s="33"/>
      <c r="C158" s="196" t="s">
        <v>19</v>
      </c>
      <c r="D158" s="196" t="s">
        <v>890</v>
      </c>
      <c r="E158" s="18" t="s">
        <v>19</v>
      </c>
      <c r="F158" s="197">
        <v>1.2549999999999999</v>
      </c>
      <c r="H158" s="33"/>
    </row>
    <row r="159" spans="2:8" s="1" customFormat="1" ht="16.899999999999999" customHeight="1" x14ac:dyDescent="0.2">
      <c r="B159" s="33"/>
      <c r="C159" s="196" t="s">
        <v>19</v>
      </c>
      <c r="D159" s="196" t="s">
        <v>891</v>
      </c>
      <c r="E159" s="18" t="s">
        <v>19</v>
      </c>
      <c r="F159" s="197">
        <v>2.46</v>
      </c>
      <c r="H159" s="33"/>
    </row>
    <row r="160" spans="2:8" s="1" customFormat="1" ht="16.899999999999999" customHeight="1" x14ac:dyDescent="0.2">
      <c r="B160" s="33"/>
      <c r="C160" s="196" t="s">
        <v>19</v>
      </c>
      <c r="D160" s="196" t="s">
        <v>892</v>
      </c>
      <c r="E160" s="18" t="s">
        <v>19</v>
      </c>
      <c r="F160" s="197">
        <v>0.86799999999999999</v>
      </c>
      <c r="H160" s="33"/>
    </row>
    <row r="161" spans="2:8" s="1" customFormat="1" ht="16.899999999999999" customHeight="1" x14ac:dyDescent="0.2">
      <c r="B161" s="33"/>
      <c r="C161" s="196" t="s">
        <v>118</v>
      </c>
      <c r="D161" s="196" t="s">
        <v>221</v>
      </c>
      <c r="E161" s="18" t="s">
        <v>19</v>
      </c>
      <c r="F161" s="197">
        <v>40.759</v>
      </c>
      <c r="H161" s="33"/>
    </row>
    <row r="162" spans="2:8" s="1" customFormat="1" ht="16.899999999999999" customHeight="1" x14ac:dyDescent="0.2">
      <c r="B162" s="33"/>
      <c r="C162" s="198" t="s">
        <v>3008</v>
      </c>
      <c r="H162" s="33"/>
    </row>
    <row r="163" spans="2:8" s="1" customFormat="1" ht="16.899999999999999" customHeight="1" x14ac:dyDescent="0.2">
      <c r="B163" s="33"/>
      <c r="C163" s="196" t="s">
        <v>865</v>
      </c>
      <c r="D163" s="196" t="s">
        <v>866</v>
      </c>
      <c r="E163" s="18" t="s">
        <v>109</v>
      </c>
      <c r="F163" s="197">
        <v>40.759</v>
      </c>
      <c r="H163" s="33"/>
    </row>
    <row r="164" spans="2:8" s="1" customFormat="1" ht="16.899999999999999" customHeight="1" x14ac:dyDescent="0.2">
      <c r="B164" s="33"/>
      <c r="C164" s="196" t="s">
        <v>851</v>
      </c>
      <c r="D164" s="196" t="s">
        <v>3043</v>
      </c>
      <c r="E164" s="18" t="s">
        <v>109</v>
      </c>
      <c r="F164" s="197">
        <v>40.759</v>
      </c>
      <c r="H164" s="33"/>
    </row>
    <row r="165" spans="2:8" s="1" customFormat="1" ht="16.899999999999999" customHeight="1" x14ac:dyDescent="0.2">
      <c r="B165" s="33"/>
      <c r="C165" s="196" t="s">
        <v>897</v>
      </c>
      <c r="D165" s="196" t="s">
        <v>3044</v>
      </c>
      <c r="E165" s="18" t="s">
        <v>109</v>
      </c>
      <c r="F165" s="197">
        <v>50.552</v>
      </c>
      <c r="H165" s="33"/>
    </row>
    <row r="166" spans="2:8" s="1" customFormat="1" ht="20" x14ac:dyDescent="0.2">
      <c r="B166" s="33"/>
      <c r="C166" s="196" t="s">
        <v>870</v>
      </c>
      <c r="D166" s="196" t="s">
        <v>871</v>
      </c>
      <c r="E166" s="18" t="s">
        <v>109</v>
      </c>
      <c r="F166" s="197">
        <v>49.767000000000003</v>
      </c>
      <c r="H166" s="33"/>
    </row>
    <row r="167" spans="2:8" s="1" customFormat="1" ht="16.899999999999999" customHeight="1" x14ac:dyDescent="0.2">
      <c r="B167" s="33"/>
      <c r="C167" s="192" t="s">
        <v>140</v>
      </c>
      <c r="D167" s="193" t="s">
        <v>141</v>
      </c>
      <c r="E167" s="194" t="s">
        <v>109</v>
      </c>
      <c r="F167" s="195">
        <v>3.78</v>
      </c>
      <c r="H167" s="33"/>
    </row>
    <row r="168" spans="2:8" s="1" customFormat="1" ht="16.899999999999999" customHeight="1" x14ac:dyDescent="0.2">
      <c r="B168" s="33"/>
      <c r="C168" s="196" t="s">
        <v>19</v>
      </c>
      <c r="D168" s="196" t="s">
        <v>380</v>
      </c>
      <c r="E168" s="18" t="s">
        <v>19</v>
      </c>
      <c r="F168" s="197">
        <v>0</v>
      </c>
      <c r="H168" s="33"/>
    </row>
    <row r="169" spans="2:8" s="1" customFormat="1" ht="16.899999999999999" customHeight="1" x14ac:dyDescent="0.2">
      <c r="B169" s="33"/>
      <c r="C169" s="196" t="s">
        <v>19</v>
      </c>
      <c r="D169" s="196" t="s">
        <v>961</v>
      </c>
      <c r="E169" s="18" t="s">
        <v>19</v>
      </c>
      <c r="F169" s="197">
        <v>3.78</v>
      </c>
      <c r="H169" s="33"/>
    </row>
    <row r="170" spans="2:8" s="1" customFormat="1" ht="16.899999999999999" customHeight="1" x14ac:dyDescent="0.2">
      <c r="B170" s="33"/>
      <c r="C170" s="196" t="s">
        <v>140</v>
      </c>
      <c r="D170" s="196" t="s">
        <v>221</v>
      </c>
      <c r="E170" s="18" t="s">
        <v>19</v>
      </c>
      <c r="F170" s="197">
        <v>3.78</v>
      </c>
      <c r="H170" s="33"/>
    </row>
    <row r="171" spans="2:8" s="1" customFormat="1" ht="16.899999999999999" customHeight="1" x14ac:dyDescent="0.2">
      <c r="B171" s="33"/>
      <c r="C171" s="198" t="s">
        <v>3008</v>
      </c>
      <c r="H171" s="33"/>
    </row>
    <row r="172" spans="2:8" s="1" customFormat="1" ht="16.899999999999999" customHeight="1" x14ac:dyDescent="0.2">
      <c r="B172" s="33"/>
      <c r="C172" s="196" t="s">
        <v>957</v>
      </c>
      <c r="D172" s="196" t="s">
        <v>3045</v>
      </c>
      <c r="E172" s="18" t="s">
        <v>109</v>
      </c>
      <c r="F172" s="197">
        <v>3.78</v>
      </c>
      <c r="H172" s="33"/>
    </row>
    <row r="173" spans="2:8" s="1" customFormat="1" ht="16.899999999999999" customHeight="1" x14ac:dyDescent="0.2">
      <c r="B173" s="33"/>
      <c r="C173" s="196" t="s">
        <v>963</v>
      </c>
      <c r="D173" s="196" t="s">
        <v>3046</v>
      </c>
      <c r="E173" s="18" t="s">
        <v>109</v>
      </c>
      <c r="F173" s="197">
        <v>3.78</v>
      </c>
      <c r="H173" s="33"/>
    </row>
    <row r="174" spans="2:8" s="1" customFormat="1" ht="16.899999999999999" customHeight="1" x14ac:dyDescent="0.2">
      <c r="B174" s="33"/>
      <c r="C174" s="196" t="s">
        <v>974</v>
      </c>
      <c r="D174" s="196" t="s">
        <v>3047</v>
      </c>
      <c r="E174" s="18" t="s">
        <v>109</v>
      </c>
      <c r="F174" s="197">
        <v>3.78</v>
      </c>
      <c r="H174" s="33"/>
    </row>
    <row r="175" spans="2:8" s="1" customFormat="1" ht="16.899999999999999" customHeight="1" x14ac:dyDescent="0.2">
      <c r="B175" s="33"/>
      <c r="C175" s="192" t="s">
        <v>137</v>
      </c>
      <c r="D175" s="193" t="s">
        <v>138</v>
      </c>
      <c r="E175" s="194" t="s">
        <v>109</v>
      </c>
      <c r="F175" s="195">
        <v>52.84</v>
      </c>
      <c r="H175" s="33"/>
    </row>
    <row r="176" spans="2:8" s="1" customFormat="1" ht="16.899999999999999" customHeight="1" x14ac:dyDescent="0.2">
      <c r="B176" s="33"/>
      <c r="C176" s="196" t="s">
        <v>19</v>
      </c>
      <c r="D176" s="196" t="s">
        <v>380</v>
      </c>
      <c r="E176" s="18" t="s">
        <v>19</v>
      </c>
      <c r="F176" s="197">
        <v>0</v>
      </c>
      <c r="H176" s="33"/>
    </row>
    <row r="177" spans="2:8" s="1" customFormat="1" ht="16.899999999999999" customHeight="1" x14ac:dyDescent="0.2">
      <c r="B177" s="33"/>
      <c r="C177" s="196" t="s">
        <v>19</v>
      </c>
      <c r="D177" s="196" t="s">
        <v>983</v>
      </c>
      <c r="E177" s="18" t="s">
        <v>19</v>
      </c>
      <c r="F177" s="197">
        <v>4.09</v>
      </c>
      <c r="H177" s="33"/>
    </row>
    <row r="178" spans="2:8" s="1" customFormat="1" ht="16.899999999999999" customHeight="1" x14ac:dyDescent="0.2">
      <c r="B178" s="33"/>
      <c r="C178" s="196" t="s">
        <v>19</v>
      </c>
      <c r="D178" s="196" t="s">
        <v>984</v>
      </c>
      <c r="E178" s="18" t="s">
        <v>19</v>
      </c>
      <c r="F178" s="197">
        <v>21.37</v>
      </c>
      <c r="H178" s="33"/>
    </row>
    <row r="179" spans="2:8" s="1" customFormat="1" ht="16.899999999999999" customHeight="1" x14ac:dyDescent="0.2">
      <c r="B179" s="33"/>
      <c r="C179" s="196" t="s">
        <v>19</v>
      </c>
      <c r="D179" s="196" t="s">
        <v>985</v>
      </c>
      <c r="E179" s="18" t="s">
        <v>19</v>
      </c>
      <c r="F179" s="197">
        <v>23.57</v>
      </c>
      <c r="H179" s="33"/>
    </row>
    <row r="180" spans="2:8" s="1" customFormat="1" ht="16.899999999999999" customHeight="1" x14ac:dyDescent="0.2">
      <c r="B180" s="33"/>
      <c r="C180" s="196" t="s">
        <v>19</v>
      </c>
      <c r="D180" s="196" t="s">
        <v>986</v>
      </c>
      <c r="E180" s="18" t="s">
        <v>19</v>
      </c>
      <c r="F180" s="197">
        <v>3.81</v>
      </c>
      <c r="H180" s="33"/>
    </row>
    <row r="181" spans="2:8" s="1" customFormat="1" ht="16.899999999999999" customHeight="1" x14ac:dyDescent="0.2">
      <c r="B181" s="33"/>
      <c r="C181" s="196" t="s">
        <v>137</v>
      </c>
      <c r="D181" s="196" t="s">
        <v>221</v>
      </c>
      <c r="E181" s="18" t="s">
        <v>19</v>
      </c>
      <c r="F181" s="197">
        <v>52.84</v>
      </c>
      <c r="H181" s="33"/>
    </row>
    <row r="182" spans="2:8" s="1" customFormat="1" ht="16.899999999999999" customHeight="1" x14ac:dyDescent="0.2">
      <c r="B182" s="33"/>
      <c r="C182" s="198" t="s">
        <v>3008</v>
      </c>
      <c r="H182" s="33"/>
    </row>
    <row r="183" spans="2:8" s="1" customFormat="1" ht="16.899999999999999" customHeight="1" x14ac:dyDescent="0.2">
      <c r="B183" s="33"/>
      <c r="C183" s="196" t="s">
        <v>979</v>
      </c>
      <c r="D183" s="196" t="s">
        <v>3048</v>
      </c>
      <c r="E183" s="18" t="s">
        <v>109</v>
      </c>
      <c r="F183" s="197">
        <v>52.84</v>
      </c>
      <c r="H183" s="33"/>
    </row>
    <row r="184" spans="2:8" s="1" customFormat="1" ht="16.899999999999999" customHeight="1" x14ac:dyDescent="0.2">
      <c r="B184" s="33"/>
      <c r="C184" s="196" t="s">
        <v>988</v>
      </c>
      <c r="D184" s="196" t="s">
        <v>3049</v>
      </c>
      <c r="E184" s="18" t="s">
        <v>109</v>
      </c>
      <c r="F184" s="197">
        <v>52.84</v>
      </c>
      <c r="H184" s="33"/>
    </row>
    <row r="185" spans="2:8" s="1" customFormat="1" ht="16.899999999999999" customHeight="1" x14ac:dyDescent="0.2">
      <c r="B185" s="33"/>
      <c r="C185" s="196" t="s">
        <v>994</v>
      </c>
      <c r="D185" s="196" t="s">
        <v>3050</v>
      </c>
      <c r="E185" s="18" t="s">
        <v>109</v>
      </c>
      <c r="F185" s="197">
        <v>52.84</v>
      </c>
      <c r="H185" s="33"/>
    </row>
    <row r="186" spans="2:8" s="1" customFormat="1" ht="16.899999999999999" customHeight="1" x14ac:dyDescent="0.2">
      <c r="B186" s="33"/>
      <c r="C186" s="192" t="s">
        <v>121</v>
      </c>
      <c r="D186" s="193" t="s">
        <v>122</v>
      </c>
      <c r="E186" s="194" t="s">
        <v>123</v>
      </c>
      <c r="F186" s="195">
        <v>139.27199999999999</v>
      </c>
      <c r="H186" s="33"/>
    </row>
    <row r="187" spans="2:8" s="1" customFormat="1" ht="16.899999999999999" customHeight="1" x14ac:dyDescent="0.2">
      <c r="B187" s="33"/>
      <c r="C187" s="196" t="s">
        <v>19</v>
      </c>
      <c r="D187" s="196" t="s">
        <v>380</v>
      </c>
      <c r="E187" s="18" t="s">
        <v>19</v>
      </c>
      <c r="F187" s="197">
        <v>0</v>
      </c>
      <c r="H187" s="33"/>
    </row>
    <row r="188" spans="2:8" s="1" customFormat="1" ht="16.899999999999999" customHeight="1" x14ac:dyDescent="0.2">
      <c r="B188" s="33"/>
      <c r="C188" s="196" t="s">
        <v>19</v>
      </c>
      <c r="D188" s="196" t="s">
        <v>624</v>
      </c>
      <c r="E188" s="18" t="s">
        <v>19</v>
      </c>
      <c r="F188" s="197">
        <v>16.093</v>
      </c>
      <c r="H188" s="33"/>
    </row>
    <row r="189" spans="2:8" s="1" customFormat="1" ht="16.899999999999999" customHeight="1" x14ac:dyDescent="0.2">
      <c r="B189" s="33"/>
      <c r="C189" s="196" t="s">
        <v>19</v>
      </c>
      <c r="D189" s="196" t="s">
        <v>625</v>
      </c>
      <c r="E189" s="18" t="s">
        <v>19</v>
      </c>
      <c r="F189" s="197">
        <v>24.062000000000001</v>
      </c>
      <c r="H189" s="33"/>
    </row>
    <row r="190" spans="2:8" s="1" customFormat="1" ht="16.899999999999999" customHeight="1" x14ac:dyDescent="0.2">
      <c r="B190" s="33"/>
      <c r="C190" s="196" t="s">
        <v>19</v>
      </c>
      <c r="D190" s="196" t="s">
        <v>626</v>
      </c>
      <c r="E190" s="18" t="s">
        <v>19</v>
      </c>
      <c r="F190" s="197">
        <v>19.539000000000001</v>
      </c>
      <c r="H190" s="33"/>
    </row>
    <row r="191" spans="2:8" s="1" customFormat="1" ht="16.899999999999999" customHeight="1" x14ac:dyDescent="0.2">
      <c r="B191" s="33"/>
      <c r="C191" s="196" t="s">
        <v>19</v>
      </c>
      <c r="D191" s="196" t="s">
        <v>627</v>
      </c>
      <c r="E191" s="18" t="s">
        <v>19</v>
      </c>
      <c r="F191" s="197">
        <v>9.25</v>
      </c>
      <c r="H191" s="33"/>
    </row>
    <row r="192" spans="2:8" s="1" customFormat="1" ht="16.899999999999999" customHeight="1" x14ac:dyDescent="0.2">
      <c r="B192" s="33"/>
      <c r="C192" s="196" t="s">
        <v>19</v>
      </c>
      <c r="D192" s="196" t="s">
        <v>629</v>
      </c>
      <c r="E192" s="18" t="s">
        <v>19</v>
      </c>
      <c r="F192" s="197">
        <v>15.255000000000001</v>
      </c>
      <c r="H192" s="33"/>
    </row>
    <row r="193" spans="2:8" s="1" customFormat="1" ht="16.899999999999999" customHeight="1" x14ac:dyDescent="0.2">
      <c r="B193" s="33"/>
      <c r="C193" s="196" t="s">
        <v>19</v>
      </c>
      <c r="D193" s="196" t="s">
        <v>630</v>
      </c>
      <c r="E193" s="18" t="s">
        <v>19</v>
      </c>
      <c r="F193" s="197">
        <v>18.251999999999999</v>
      </c>
      <c r="H193" s="33"/>
    </row>
    <row r="194" spans="2:8" s="1" customFormat="1" ht="16.899999999999999" customHeight="1" x14ac:dyDescent="0.2">
      <c r="B194" s="33"/>
      <c r="C194" s="196" t="s">
        <v>19</v>
      </c>
      <c r="D194" s="196" t="s">
        <v>631</v>
      </c>
      <c r="E194" s="18" t="s">
        <v>19</v>
      </c>
      <c r="F194" s="197">
        <v>16.100000000000001</v>
      </c>
      <c r="H194" s="33"/>
    </row>
    <row r="195" spans="2:8" s="1" customFormat="1" ht="16.899999999999999" customHeight="1" x14ac:dyDescent="0.2">
      <c r="B195" s="33"/>
      <c r="C195" s="196" t="s">
        <v>19</v>
      </c>
      <c r="D195" s="196" t="s">
        <v>632</v>
      </c>
      <c r="E195" s="18" t="s">
        <v>19</v>
      </c>
      <c r="F195" s="197">
        <v>14.177</v>
      </c>
      <c r="H195" s="33"/>
    </row>
    <row r="196" spans="2:8" s="1" customFormat="1" ht="16.899999999999999" customHeight="1" x14ac:dyDescent="0.2">
      <c r="B196" s="33"/>
      <c r="C196" s="196" t="s">
        <v>19</v>
      </c>
      <c r="D196" s="196" t="s">
        <v>633</v>
      </c>
      <c r="E196" s="18" t="s">
        <v>19</v>
      </c>
      <c r="F196" s="197">
        <v>6.5439999999999996</v>
      </c>
      <c r="H196" s="33"/>
    </row>
    <row r="197" spans="2:8" s="1" customFormat="1" ht="16.899999999999999" customHeight="1" x14ac:dyDescent="0.2">
      <c r="B197" s="33"/>
      <c r="C197" s="196" t="s">
        <v>121</v>
      </c>
      <c r="D197" s="196" t="s">
        <v>221</v>
      </c>
      <c r="E197" s="18" t="s">
        <v>19</v>
      </c>
      <c r="F197" s="197">
        <v>139.27199999999999</v>
      </c>
      <c r="H197" s="33"/>
    </row>
    <row r="198" spans="2:8" s="1" customFormat="1" ht="16.899999999999999" customHeight="1" x14ac:dyDescent="0.2">
      <c r="B198" s="33"/>
      <c r="C198" s="198" t="s">
        <v>3008</v>
      </c>
      <c r="H198" s="33"/>
    </row>
    <row r="199" spans="2:8" s="1" customFormat="1" ht="16.899999999999999" customHeight="1" x14ac:dyDescent="0.2">
      <c r="B199" s="33"/>
      <c r="C199" s="196" t="s">
        <v>1258</v>
      </c>
      <c r="D199" s="196" t="s">
        <v>3051</v>
      </c>
      <c r="E199" s="18" t="s">
        <v>123</v>
      </c>
      <c r="F199" s="197">
        <v>139.27199999999999</v>
      </c>
      <c r="H199" s="33"/>
    </row>
    <row r="200" spans="2:8" s="1" customFormat="1" ht="16.899999999999999" customHeight="1" x14ac:dyDescent="0.2">
      <c r="B200" s="33"/>
      <c r="C200" s="196" t="s">
        <v>559</v>
      </c>
      <c r="D200" s="196" t="s">
        <v>3038</v>
      </c>
      <c r="E200" s="18" t="s">
        <v>123</v>
      </c>
      <c r="F200" s="197">
        <v>226.792</v>
      </c>
      <c r="H200" s="33"/>
    </row>
    <row r="201" spans="2:8" s="1" customFormat="1" ht="16.899999999999999" customHeight="1" x14ac:dyDescent="0.2">
      <c r="B201" s="33"/>
      <c r="C201" s="196" t="s">
        <v>1305</v>
      </c>
      <c r="D201" s="196" t="s">
        <v>3052</v>
      </c>
      <c r="E201" s="18" t="s">
        <v>123</v>
      </c>
      <c r="F201" s="197">
        <v>139.27199999999999</v>
      </c>
      <c r="H201" s="33"/>
    </row>
    <row r="202" spans="2:8" s="1" customFormat="1" ht="16.899999999999999" customHeight="1" x14ac:dyDescent="0.2">
      <c r="B202" s="33"/>
      <c r="C202" s="192" t="s">
        <v>143</v>
      </c>
      <c r="D202" s="193" t="s">
        <v>144</v>
      </c>
      <c r="E202" s="194" t="s">
        <v>109</v>
      </c>
      <c r="F202" s="195">
        <v>43.915999999999997</v>
      </c>
      <c r="H202" s="33"/>
    </row>
    <row r="203" spans="2:8" s="1" customFormat="1" ht="16.899999999999999" customHeight="1" x14ac:dyDescent="0.2">
      <c r="B203" s="33"/>
      <c r="C203" s="196" t="s">
        <v>19</v>
      </c>
      <c r="D203" s="196" t="s">
        <v>380</v>
      </c>
      <c r="E203" s="18" t="s">
        <v>19</v>
      </c>
      <c r="F203" s="197">
        <v>0</v>
      </c>
      <c r="H203" s="33"/>
    </row>
    <row r="204" spans="2:8" s="1" customFormat="1" ht="16.899999999999999" customHeight="1" x14ac:dyDescent="0.2">
      <c r="B204" s="33"/>
      <c r="C204" s="196" t="s">
        <v>19</v>
      </c>
      <c r="D204" s="196" t="s">
        <v>1393</v>
      </c>
      <c r="E204" s="18" t="s">
        <v>19</v>
      </c>
      <c r="F204" s="197">
        <v>10.141</v>
      </c>
      <c r="H204" s="33"/>
    </row>
    <row r="205" spans="2:8" s="1" customFormat="1" ht="16.899999999999999" customHeight="1" x14ac:dyDescent="0.2">
      <c r="B205" s="33"/>
      <c r="C205" s="196" t="s">
        <v>19</v>
      </c>
      <c r="D205" s="196" t="s">
        <v>1394</v>
      </c>
      <c r="E205" s="18" t="s">
        <v>19</v>
      </c>
      <c r="F205" s="197">
        <v>1.1599999999999999</v>
      </c>
      <c r="H205" s="33"/>
    </row>
    <row r="206" spans="2:8" s="1" customFormat="1" ht="16.899999999999999" customHeight="1" x14ac:dyDescent="0.2">
      <c r="B206" s="33"/>
      <c r="C206" s="196" t="s">
        <v>19</v>
      </c>
      <c r="D206" s="196" t="s">
        <v>1395</v>
      </c>
      <c r="E206" s="18" t="s">
        <v>19</v>
      </c>
      <c r="F206" s="197">
        <v>9.0719999999999992</v>
      </c>
      <c r="H206" s="33"/>
    </row>
    <row r="207" spans="2:8" s="1" customFormat="1" ht="16.899999999999999" customHeight="1" x14ac:dyDescent="0.2">
      <c r="B207" s="33"/>
      <c r="C207" s="196" t="s">
        <v>19</v>
      </c>
      <c r="D207" s="196" t="s">
        <v>1396</v>
      </c>
      <c r="E207" s="18" t="s">
        <v>19</v>
      </c>
      <c r="F207" s="197">
        <v>17.510000000000002</v>
      </c>
      <c r="H207" s="33"/>
    </row>
    <row r="208" spans="2:8" s="1" customFormat="1" ht="16.899999999999999" customHeight="1" x14ac:dyDescent="0.2">
      <c r="B208" s="33"/>
      <c r="C208" s="196" t="s">
        <v>19</v>
      </c>
      <c r="D208" s="196" t="s">
        <v>1397</v>
      </c>
      <c r="E208" s="18" t="s">
        <v>19</v>
      </c>
      <c r="F208" s="197">
        <v>6.0330000000000004</v>
      </c>
      <c r="H208" s="33"/>
    </row>
    <row r="209" spans="2:8" s="1" customFormat="1" ht="16.899999999999999" customHeight="1" x14ac:dyDescent="0.2">
      <c r="B209" s="33"/>
      <c r="C209" s="196" t="s">
        <v>143</v>
      </c>
      <c r="D209" s="196" t="s">
        <v>221</v>
      </c>
      <c r="E209" s="18" t="s">
        <v>19</v>
      </c>
      <c r="F209" s="197">
        <v>43.915999999999997</v>
      </c>
      <c r="H209" s="33"/>
    </row>
    <row r="210" spans="2:8" s="1" customFormat="1" ht="16.899999999999999" customHeight="1" x14ac:dyDescent="0.2">
      <c r="B210" s="33"/>
      <c r="C210" s="198" t="s">
        <v>3008</v>
      </c>
      <c r="H210" s="33"/>
    </row>
    <row r="211" spans="2:8" s="1" customFormat="1" ht="16.899999999999999" customHeight="1" x14ac:dyDescent="0.2">
      <c r="B211" s="33"/>
      <c r="C211" s="196" t="s">
        <v>1390</v>
      </c>
      <c r="D211" s="196" t="s">
        <v>1391</v>
      </c>
      <c r="E211" s="18" t="s">
        <v>109</v>
      </c>
      <c r="F211" s="197">
        <v>43.915999999999997</v>
      </c>
      <c r="H211" s="33"/>
    </row>
    <row r="212" spans="2:8" s="1" customFormat="1" ht="16.899999999999999" customHeight="1" x14ac:dyDescent="0.2">
      <c r="B212" s="33"/>
      <c r="C212" s="196" t="s">
        <v>1348</v>
      </c>
      <c r="D212" s="196" t="s">
        <v>3053</v>
      </c>
      <c r="E212" s="18" t="s">
        <v>109</v>
      </c>
      <c r="F212" s="197">
        <v>43.915999999999997</v>
      </c>
      <c r="H212" s="33"/>
    </row>
    <row r="213" spans="2:8" s="1" customFormat="1" ht="16.899999999999999" customHeight="1" x14ac:dyDescent="0.2">
      <c r="B213" s="33"/>
      <c r="C213" s="196" t="s">
        <v>1354</v>
      </c>
      <c r="D213" s="196" t="s">
        <v>3054</v>
      </c>
      <c r="E213" s="18" t="s">
        <v>109</v>
      </c>
      <c r="F213" s="197">
        <v>43.915999999999997</v>
      </c>
      <c r="H213" s="33"/>
    </row>
    <row r="214" spans="2:8" s="1" customFormat="1" ht="16.899999999999999" customHeight="1" x14ac:dyDescent="0.2">
      <c r="B214" s="33"/>
      <c r="C214" s="196" t="s">
        <v>1438</v>
      </c>
      <c r="D214" s="196" t="s">
        <v>3055</v>
      </c>
      <c r="E214" s="18" t="s">
        <v>109</v>
      </c>
      <c r="F214" s="197">
        <v>43.915999999999997</v>
      </c>
      <c r="H214" s="33"/>
    </row>
    <row r="215" spans="2:8" s="1" customFormat="1" ht="16.899999999999999" customHeight="1" x14ac:dyDescent="0.2">
      <c r="B215" s="33"/>
      <c r="C215" s="196" t="s">
        <v>1540</v>
      </c>
      <c r="D215" s="196" t="s">
        <v>3042</v>
      </c>
      <c r="E215" s="18" t="s">
        <v>109</v>
      </c>
      <c r="F215" s="197">
        <v>522.79200000000003</v>
      </c>
      <c r="H215" s="33"/>
    </row>
    <row r="216" spans="2:8" s="1" customFormat="1" ht="16.899999999999999" customHeight="1" x14ac:dyDescent="0.2">
      <c r="B216" s="33"/>
      <c r="C216" s="196" t="s">
        <v>1590</v>
      </c>
      <c r="D216" s="196" t="s">
        <v>3026</v>
      </c>
      <c r="E216" s="18" t="s">
        <v>109</v>
      </c>
      <c r="F216" s="197">
        <v>569.84</v>
      </c>
      <c r="H216" s="33"/>
    </row>
    <row r="217" spans="2:8" s="1" customFormat="1" ht="16.899999999999999" customHeight="1" x14ac:dyDescent="0.2">
      <c r="B217" s="33"/>
      <c r="C217" s="192" t="s">
        <v>134</v>
      </c>
      <c r="D217" s="193" t="s">
        <v>135</v>
      </c>
      <c r="E217" s="194" t="s">
        <v>123</v>
      </c>
      <c r="F217" s="195">
        <v>20.36</v>
      </c>
      <c r="H217" s="33"/>
    </row>
    <row r="218" spans="2:8" s="1" customFormat="1" ht="16.899999999999999" customHeight="1" x14ac:dyDescent="0.2">
      <c r="B218" s="33"/>
      <c r="C218" s="196" t="s">
        <v>19</v>
      </c>
      <c r="D218" s="196" t="s">
        <v>380</v>
      </c>
      <c r="E218" s="18" t="s">
        <v>19</v>
      </c>
      <c r="F218" s="197">
        <v>0</v>
      </c>
      <c r="H218" s="33"/>
    </row>
    <row r="219" spans="2:8" s="1" customFormat="1" ht="16.899999999999999" customHeight="1" x14ac:dyDescent="0.2">
      <c r="B219" s="33"/>
      <c r="C219" s="196" t="s">
        <v>19</v>
      </c>
      <c r="D219" s="196" t="s">
        <v>1410</v>
      </c>
      <c r="E219" s="18" t="s">
        <v>19</v>
      </c>
      <c r="F219" s="197">
        <v>0</v>
      </c>
      <c r="H219" s="33"/>
    </row>
    <row r="220" spans="2:8" s="1" customFormat="1" ht="16.899999999999999" customHeight="1" x14ac:dyDescent="0.2">
      <c r="B220" s="33"/>
      <c r="C220" s="196" t="s">
        <v>19</v>
      </c>
      <c r="D220" s="196" t="s">
        <v>1411</v>
      </c>
      <c r="E220" s="18" t="s">
        <v>19</v>
      </c>
      <c r="F220" s="197">
        <v>4.8289999999999997</v>
      </c>
      <c r="H220" s="33"/>
    </row>
    <row r="221" spans="2:8" s="1" customFormat="1" ht="16.899999999999999" customHeight="1" x14ac:dyDescent="0.2">
      <c r="B221" s="33"/>
      <c r="C221" s="196" t="s">
        <v>19</v>
      </c>
      <c r="D221" s="196" t="s">
        <v>1332</v>
      </c>
      <c r="E221" s="18" t="s">
        <v>19</v>
      </c>
      <c r="F221" s="197">
        <v>4.32</v>
      </c>
      <c r="H221" s="33"/>
    </row>
    <row r="222" spans="2:8" s="1" customFormat="1" ht="16.899999999999999" customHeight="1" x14ac:dyDescent="0.2">
      <c r="B222" s="33"/>
      <c r="C222" s="196" t="s">
        <v>19</v>
      </c>
      <c r="D222" s="196" t="s">
        <v>1333</v>
      </c>
      <c r="E222" s="18" t="s">
        <v>19</v>
      </c>
      <c r="F222" s="197">
        <v>8.3379999999999992</v>
      </c>
      <c r="H222" s="33"/>
    </row>
    <row r="223" spans="2:8" s="1" customFormat="1" ht="16.899999999999999" customHeight="1" x14ac:dyDescent="0.2">
      <c r="B223" s="33"/>
      <c r="C223" s="196" t="s">
        <v>19</v>
      </c>
      <c r="D223" s="196" t="s">
        <v>1334</v>
      </c>
      <c r="E223" s="18" t="s">
        <v>19</v>
      </c>
      <c r="F223" s="197">
        <v>2.8730000000000002</v>
      </c>
      <c r="H223" s="33"/>
    </row>
    <row r="224" spans="2:8" s="1" customFormat="1" ht="16.899999999999999" customHeight="1" x14ac:dyDescent="0.2">
      <c r="B224" s="33"/>
      <c r="C224" s="196" t="s">
        <v>134</v>
      </c>
      <c r="D224" s="196" t="s">
        <v>506</v>
      </c>
      <c r="E224" s="18" t="s">
        <v>19</v>
      </c>
      <c r="F224" s="197">
        <v>20.36</v>
      </c>
      <c r="H224" s="33"/>
    </row>
    <row r="225" spans="2:8" s="1" customFormat="1" ht="16.899999999999999" customHeight="1" x14ac:dyDescent="0.2">
      <c r="B225" s="33"/>
      <c r="C225" s="198" t="s">
        <v>3008</v>
      </c>
      <c r="H225" s="33"/>
    </row>
    <row r="226" spans="2:8" s="1" customFormat="1" ht="16.899999999999999" customHeight="1" x14ac:dyDescent="0.2">
      <c r="B226" s="33"/>
      <c r="C226" s="196" t="s">
        <v>1405</v>
      </c>
      <c r="D226" s="196" t="s">
        <v>3056</v>
      </c>
      <c r="E226" s="18" t="s">
        <v>123</v>
      </c>
      <c r="F226" s="197">
        <v>60.26</v>
      </c>
      <c r="H226" s="33"/>
    </row>
    <row r="227" spans="2:8" s="1" customFormat="1" ht="16.899999999999999" customHeight="1" x14ac:dyDescent="0.2">
      <c r="B227" s="33"/>
      <c r="C227" s="196" t="s">
        <v>559</v>
      </c>
      <c r="D227" s="196" t="s">
        <v>3038</v>
      </c>
      <c r="E227" s="18" t="s">
        <v>123</v>
      </c>
      <c r="F227" s="197">
        <v>226.792</v>
      </c>
      <c r="H227" s="33"/>
    </row>
    <row r="228" spans="2:8" s="1" customFormat="1" ht="16.899999999999999" customHeight="1" x14ac:dyDescent="0.2">
      <c r="B228" s="33"/>
      <c r="C228" s="192" t="s">
        <v>158</v>
      </c>
      <c r="D228" s="193" t="s">
        <v>159</v>
      </c>
      <c r="E228" s="194" t="s">
        <v>109</v>
      </c>
      <c r="F228" s="195">
        <v>29.856000000000002</v>
      </c>
      <c r="H228" s="33"/>
    </row>
    <row r="229" spans="2:8" s="1" customFormat="1" ht="16.899999999999999" customHeight="1" x14ac:dyDescent="0.2">
      <c r="B229" s="33"/>
      <c r="C229" s="196" t="s">
        <v>19</v>
      </c>
      <c r="D229" s="196" t="s">
        <v>1460</v>
      </c>
      <c r="E229" s="18" t="s">
        <v>19</v>
      </c>
      <c r="F229" s="197">
        <v>0</v>
      </c>
      <c r="H229" s="33"/>
    </row>
    <row r="230" spans="2:8" s="1" customFormat="1" ht="16.899999999999999" customHeight="1" x14ac:dyDescent="0.2">
      <c r="B230" s="33"/>
      <c r="C230" s="196" t="s">
        <v>19</v>
      </c>
      <c r="D230" s="196" t="s">
        <v>1461</v>
      </c>
      <c r="E230" s="18" t="s">
        <v>19</v>
      </c>
      <c r="F230" s="197">
        <v>29.856000000000002</v>
      </c>
      <c r="H230" s="33"/>
    </row>
    <row r="231" spans="2:8" s="1" customFormat="1" ht="16.899999999999999" customHeight="1" x14ac:dyDescent="0.2">
      <c r="B231" s="33"/>
      <c r="C231" s="196" t="s">
        <v>158</v>
      </c>
      <c r="D231" s="196" t="s">
        <v>221</v>
      </c>
      <c r="E231" s="18" t="s">
        <v>19</v>
      </c>
      <c r="F231" s="197">
        <v>29.856000000000002</v>
      </c>
      <c r="H231" s="33"/>
    </row>
    <row r="232" spans="2:8" s="1" customFormat="1" ht="16.899999999999999" customHeight="1" x14ac:dyDescent="0.2">
      <c r="B232" s="33"/>
      <c r="C232" s="198" t="s">
        <v>3008</v>
      </c>
      <c r="H232" s="33"/>
    </row>
    <row r="233" spans="2:8" s="1" customFormat="1" ht="16.899999999999999" customHeight="1" x14ac:dyDescent="0.2">
      <c r="B233" s="33"/>
      <c r="C233" s="196" t="s">
        <v>1456</v>
      </c>
      <c r="D233" s="196" t="s">
        <v>1457</v>
      </c>
      <c r="E233" s="18" t="s">
        <v>109</v>
      </c>
      <c r="F233" s="197">
        <v>29.856000000000002</v>
      </c>
      <c r="H233" s="33"/>
    </row>
    <row r="234" spans="2:8" s="1" customFormat="1" ht="16.899999999999999" customHeight="1" x14ac:dyDescent="0.2">
      <c r="B234" s="33"/>
      <c r="C234" s="196" t="s">
        <v>1450</v>
      </c>
      <c r="D234" s="196" t="s">
        <v>3057</v>
      </c>
      <c r="E234" s="18" t="s">
        <v>109</v>
      </c>
      <c r="F234" s="197">
        <v>29.856000000000002</v>
      </c>
      <c r="H234" s="33"/>
    </row>
    <row r="235" spans="2:8" s="1" customFormat="1" ht="16.899999999999999" customHeight="1" x14ac:dyDescent="0.2">
      <c r="B235" s="33"/>
      <c r="C235" s="196" t="s">
        <v>1463</v>
      </c>
      <c r="D235" s="196" t="s">
        <v>1464</v>
      </c>
      <c r="E235" s="18" t="s">
        <v>109</v>
      </c>
      <c r="F235" s="197">
        <v>29.856000000000002</v>
      </c>
      <c r="H235" s="33"/>
    </row>
    <row r="236" spans="2:8" s="1" customFormat="1" ht="16.899999999999999" customHeight="1" x14ac:dyDescent="0.2">
      <c r="B236" s="33"/>
      <c r="C236" s="192" t="s">
        <v>107</v>
      </c>
      <c r="D236" s="193" t="s">
        <v>108</v>
      </c>
      <c r="E236" s="194" t="s">
        <v>109</v>
      </c>
      <c r="F236" s="195">
        <v>14.99</v>
      </c>
      <c r="H236" s="33"/>
    </row>
    <row r="237" spans="2:8" s="1" customFormat="1" ht="16.899999999999999" customHeight="1" x14ac:dyDescent="0.2">
      <c r="B237" s="33"/>
      <c r="C237" s="196" t="s">
        <v>19</v>
      </c>
      <c r="D237" s="196" t="s">
        <v>1495</v>
      </c>
      <c r="E237" s="18" t="s">
        <v>19</v>
      </c>
      <c r="F237" s="197">
        <v>0</v>
      </c>
      <c r="H237" s="33"/>
    </row>
    <row r="238" spans="2:8" s="1" customFormat="1" ht="16.899999999999999" customHeight="1" x14ac:dyDescent="0.2">
      <c r="B238" s="33"/>
      <c r="C238" s="196" t="s">
        <v>19</v>
      </c>
      <c r="D238" s="196" t="s">
        <v>1496</v>
      </c>
      <c r="E238" s="18" t="s">
        <v>19</v>
      </c>
      <c r="F238" s="197">
        <v>3.3559999999999999</v>
      </c>
      <c r="H238" s="33"/>
    </row>
    <row r="239" spans="2:8" s="1" customFormat="1" ht="16.899999999999999" customHeight="1" x14ac:dyDescent="0.2">
      <c r="B239" s="33"/>
      <c r="C239" s="196" t="s">
        <v>19</v>
      </c>
      <c r="D239" s="196" t="s">
        <v>1497</v>
      </c>
      <c r="E239" s="18" t="s">
        <v>19</v>
      </c>
      <c r="F239" s="197">
        <v>0</v>
      </c>
      <c r="H239" s="33"/>
    </row>
    <row r="240" spans="2:8" s="1" customFormat="1" ht="16.899999999999999" customHeight="1" x14ac:dyDescent="0.2">
      <c r="B240" s="33"/>
      <c r="C240" s="196" t="s">
        <v>19</v>
      </c>
      <c r="D240" s="196" t="s">
        <v>1498</v>
      </c>
      <c r="E240" s="18" t="s">
        <v>19</v>
      </c>
      <c r="F240" s="197">
        <v>10.634</v>
      </c>
      <c r="H240" s="33"/>
    </row>
    <row r="241" spans="2:8" s="1" customFormat="1" ht="16.899999999999999" customHeight="1" x14ac:dyDescent="0.2">
      <c r="B241" s="33"/>
      <c r="C241" s="196" t="s">
        <v>19</v>
      </c>
      <c r="D241" s="196" t="s">
        <v>1499</v>
      </c>
      <c r="E241" s="18" t="s">
        <v>19</v>
      </c>
      <c r="F241" s="197">
        <v>0</v>
      </c>
      <c r="H241" s="33"/>
    </row>
    <row r="242" spans="2:8" s="1" customFormat="1" ht="16.899999999999999" customHeight="1" x14ac:dyDescent="0.2">
      <c r="B242" s="33"/>
      <c r="C242" s="196" t="s">
        <v>19</v>
      </c>
      <c r="D242" s="196" t="s">
        <v>1500</v>
      </c>
      <c r="E242" s="18" t="s">
        <v>19</v>
      </c>
      <c r="F242" s="197">
        <v>1</v>
      </c>
      <c r="H242" s="33"/>
    </row>
    <row r="243" spans="2:8" s="1" customFormat="1" ht="16.899999999999999" customHeight="1" x14ac:dyDescent="0.2">
      <c r="B243" s="33"/>
      <c r="C243" s="196" t="s">
        <v>107</v>
      </c>
      <c r="D243" s="196" t="s">
        <v>221</v>
      </c>
      <c r="E243" s="18" t="s">
        <v>19</v>
      </c>
      <c r="F243" s="197">
        <v>14.99</v>
      </c>
      <c r="H243" s="33"/>
    </row>
    <row r="244" spans="2:8" s="1" customFormat="1" ht="16.899999999999999" customHeight="1" x14ac:dyDescent="0.2">
      <c r="B244" s="33"/>
      <c r="C244" s="198" t="s">
        <v>3008</v>
      </c>
      <c r="H244" s="33"/>
    </row>
    <row r="245" spans="2:8" s="1" customFormat="1" ht="16.899999999999999" customHeight="1" x14ac:dyDescent="0.2">
      <c r="B245" s="33"/>
      <c r="C245" s="196" t="s">
        <v>1491</v>
      </c>
      <c r="D245" s="196" t="s">
        <v>3058</v>
      </c>
      <c r="E245" s="18" t="s">
        <v>109</v>
      </c>
      <c r="F245" s="197">
        <v>14.99</v>
      </c>
      <c r="H245" s="33"/>
    </row>
    <row r="246" spans="2:8" s="1" customFormat="1" ht="16.899999999999999" customHeight="1" x14ac:dyDescent="0.2">
      <c r="B246" s="33"/>
      <c r="C246" s="196" t="s">
        <v>1475</v>
      </c>
      <c r="D246" s="196" t="s">
        <v>3059</v>
      </c>
      <c r="E246" s="18" t="s">
        <v>109</v>
      </c>
      <c r="F246" s="197">
        <v>14.99</v>
      </c>
      <c r="H246" s="33"/>
    </row>
    <row r="247" spans="2:8" s="1" customFormat="1" ht="16.899999999999999" customHeight="1" x14ac:dyDescent="0.2">
      <c r="B247" s="33"/>
      <c r="C247" s="196" t="s">
        <v>1481</v>
      </c>
      <c r="D247" s="196" t="s">
        <v>3060</v>
      </c>
      <c r="E247" s="18" t="s">
        <v>109</v>
      </c>
      <c r="F247" s="197">
        <v>14.99</v>
      </c>
      <c r="H247" s="33"/>
    </row>
    <row r="248" spans="2:8" s="1" customFormat="1" ht="16.899999999999999" customHeight="1" x14ac:dyDescent="0.2">
      <c r="B248" s="33"/>
      <c r="C248" s="196" t="s">
        <v>1486</v>
      </c>
      <c r="D248" s="196" t="s">
        <v>3061</v>
      </c>
      <c r="E248" s="18" t="s">
        <v>109</v>
      </c>
      <c r="F248" s="197">
        <v>14.99</v>
      </c>
      <c r="H248" s="33"/>
    </row>
    <row r="249" spans="2:8" s="1" customFormat="1" ht="16.899999999999999" customHeight="1" x14ac:dyDescent="0.2">
      <c r="B249" s="33"/>
      <c r="C249" s="192" t="s">
        <v>111</v>
      </c>
      <c r="D249" s="193" t="s">
        <v>112</v>
      </c>
      <c r="E249" s="194" t="s">
        <v>109</v>
      </c>
      <c r="F249" s="195">
        <v>147.06</v>
      </c>
      <c r="H249" s="33"/>
    </row>
    <row r="250" spans="2:8" s="1" customFormat="1" ht="16.899999999999999" customHeight="1" x14ac:dyDescent="0.2">
      <c r="B250" s="33"/>
      <c r="C250" s="196" t="s">
        <v>19</v>
      </c>
      <c r="D250" s="196" t="s">
        <v>664</v>
      </c>
      <c r="E250" s="18" t="s">
        <v>19</v>
      </c>
      <c r="F250" s="197">
        <v>132.06</v>
      </c>
      <c r="H250" s="33"/>
    </row>
    <row r="251" spans="2:8" s="1" customFormat="1" ht="16.899999999999999" customHeight="1" x14ac:dyDescent="0.2">
      <c r="B251" s="33"/>
      <c r="C251" s="196" t="s">
        <v>19</v>
      </c>
      <c r="D251" s="196" t="s">
        <v>665</v>
      </c>
      <c r="E251" s="18" t="s">
        <v>19</v>
      </c>
      <c r="F251" s="197">
        <v>15</v>
      </c>
      <c r="H251" s="33"/>
    </row>
    <row r="252" spans="2:8" s="1" customFormat="1" ht="16.899999999999999" customHeight="1" x14ac:dyDescent="0.2">
      <c r="B252" s="33"/>
      <c r="C252" s="196" t="s">
        <v>111</v>
      </c>
      <c r="D252" s="196" t="s">
        <v>221</v>
      </c>
      <c r="E252" s="18" t="s">
        <v>19</v>
      </c>
      <c r="F252" s="197">
        <v>147.06</v>
      </c>
      <c r="H252" s="33"/>
    </row>
    <row r="253" spans="2:8" s="1" customFormat="1" ht="16.899999999999999" customHeight="1" x14ac:dyDescent="0.2">
      <c r="B253" s="33"/>
      <c r="C253" s="198" t="s">
        <v>3008</v>
      </c>
      <c r="H253" s="33"/>
    </row>
    <row r="254" spans="2:8" s="1" customFormat="1" ht="16.899999999999999" customHeight="1" x14ac:dyDescent="0.2">
      <c r="B254" s="33"/>
      <c r="C254" s="196" t="s">
        <v>660</v>
      </c>
      <c r="D254" s="196" t="s">
        <v>3062</v>
      </c>
      <c r="E254" s="18" t="s">
        <v>109</v>
      </c>
      <c r="F254" s="197">
        <v>147.06</v>
      </c>
      <c r="H254" s="33"/>
    </row>
    <row r="255" spans="2:8" s="1" customFormat="1" ht="16.899999999999999" customHeight="1" x14ac:dyDescent="0.2">
      <c r="B255" s="33"/>
      <c r="C255" s="196" t="s">
        <v>527</v>
      </c>
      <c r="D255" s="196" t="s">
        <v>3063</v>
      </c>
      <c r="E255" s="18" t="s">
        <v>109</v>
      </c>
      <c r="F255" s="197">
        <v>147.06</v>
      </c>
      <c r="H255" s="33"/>
    </row>
    <row r="256" spans="2:8" s="1" customFormat="1" ht="16.899999999999999" customHeight="1" x14ac:dyDescent="0.2">
      <c r="B256" s="33"/>
      <c r="C256" s="196" t="s">
        <v>1568</v>
      </c>
      <c r="D256" s="196" t="s">
        <v>3064</v>
      </c>
      <c r="E256" s="18" t="s">
        <v>109</v>
      </c>
      <c r="F256" s="197">
        <v>147.06</v>
      </c>
      <c r="H256" s="33"/>
    </row>
    <row r="257" spans="2:8" s="1" customFormat="1" ht="16.899999999999999" customHeight="1" x14ac:dyDescent="0.2">
      <c r="B257" s="33"/>
      <c r="C257" s="192" t="s">
        <v>149</v>
      </c>
      <c r="D257" s="193" t="s">
        <v>150</v>
      </c>
      <c r="E257" s="194" t="s">
        <v>109</v>
      </c>
      <c r="F257" s="195">
        <v>191.06800000000001</v>
      </c>
      <c r="H257" s="33"/>
    </row>
    <row r="258" spans="2:8" s="1" customFormat="1" ht="16.899999999999999" customHeight="1" x14ac:dyDescent="0.2">
      <c r="B258" s="33"/>
      <c r="C258" s="196" t="s">
        <v>19</v>
      </c>
      <c r="D258" s="196" t="s">
        <v>773</v>
      </c>
      <c r="E258" s="18" t="s">
        <v>19</v>
      </c>
      <c r="F258" s="197">
        <v>0</v>
      </c>
      <c r="H258" s="33"/>
    </row>
    <row r="259" spans="2:8" s="1" customFormat="1" ht="16.899999999999999" customHeight="1" x14ac:dyDescent="0.2">
      <c r="B259" s="33"/>
      <c r="C259" s="196" t="s">
        <v>19</v>
      </c>
      <c r="D259" s="196" t="s">
        <v>689</v>
      </c>
      <c r="E259" s="18" t="s">
        <v>19</v>
      </c>
      <c r="F259" s="197">
        <v>0</v>
      </c>
      <c r="H259" s="33"/>
    </row>
    <row r="260" spans="2:8" s="1" customFormat="1" ht="16.899999999999999" customHeight="1" x14ac:dyDescent="0.2">
      <c r="B260" s="33"/>
      <c r="C260" s="196" t="s">
        <v>19</v>
      </c>
      <c r="D260" s="196" t="s">
        <v>774</v>
      </c>
      <c r="E260" s="18" t="s">
        <v>19</v>
      </c>
      <c r="F260" s="197">
        <v>9.9079999999999995</v>
      </c>
      <c r="H260" s="33"/>
    </row>
    <row r="261" spans="2:8" s="1" customFormat="1" ht="16.899999999999999" customHeight="1" x14ac:dyDescent="0.2">
      <c r="B261" s="33"/>
      <c r="C261" s="196" t="s">
        <v>19</v>
      </c>
      <c r="D261" s="196" t="s">
        <v>775</v>
      </c>
      <c r="E261" s="18" t="s">
        <v>19</v>
      </c>
      <c r="F261" s="197">
        <v>27.344999999999999</v>
      </c>
      <c r="H261" s="33"/>
    </row>
    <row r="262" spans="2:8" s="1" customFormat="1" ht="16.899999999999999" customHeight="1" x14ac:dyDescent="0.2">
      <c r="B262" s="33"/>
      <c r="C262" s="196" t="s">
        <v>19</v>
      </c>
      <c r="D262" s="196" t="s">
        <v>776</v>
      </c>
      <c r="E262" s="18" t="s">
        <v>19</v>
      </c>
      <c r="F262" s="197">
        <v>22.92</v>
      </c>
      <c r="H262" s="33"/>
    </row>
    <row r="263" spans="2:8" s="1" customFormat="1" ht="16.899999999999999" customHeight="1" x14ac:dyDescent="0.2">
      <c r="B263" s="33"/>
      <c r="C263" s="196" t="s">
        <v>19</v>
      </c>
      <c r="D263" s="196" t="s">
        <v>777</v>
      </c>
      <c r="E263" s="18" t="s">
        <v>19</v>
      </c>
      <c r="F263" s="197">
        <v>4.6349999999999998</v>
      </c>
      <c r="H263" s="33"/>
    </row>
    <row r="264" spans="2:8" s="1" customFormat="1" ht="16.899999999999999" customHeight="1" x14ac:dyDescent="0.2">
      <c r="B264" s="33"/>
      <c r="C264" s="196" t="s">
        <v>19</v>
      </c>
      <c r="D264" s="196" t="s">
        <v>778</v>
      </c>
      <c r="E264" s="18" t="s">
        <v>19</v>
      </c>
      <c r="F264" s="197">
        <v>6.827</v>
      </c>
      <c r="H264" s="33"/>
    </row>
    <row r="265" spans="2:8" s="1" customFormat="1" ht="16.899999999999999" customHeight="1" x14ac:dyDescent="0.2">
      <c r="B265" s="33"/>
      <c r="C265" s="196" t="s">
        <v>19</v>
      </c>
      <c r="D265" s="196" t="s">
        <v>779</v>
      </c>
      <c r="E265" s="18" t="s">
        <v>19</v>
      </c>
      <c r="F265" s="197">
        <v>18.344999999999999</v>
      </c>
      <c r="H265" s="33"/>
    </row>
    <row r="266" spans="2:8" s="1" customFormat="1" ht="16.899999999999999" customHeight="1" x14ac:dyDescent="0.2">
      <c r="B266" s="33"/>
      <c r="C266" s="196" t="s">
        <v>19</v>
      </c>
      <c r="D266" s="196" t="s">
        <v>780</v>
      </c>
      <c r="E266" s="18" t="s">
        <v>19</v>
      </c>
      <c r="F266" s="197">
        <v>35.82</v>
      </c>
      <c r="H266" s="33"/>
    </row>
    <row r="267" spans="2:8" s="1" customFormat="1" ht="16.899999999999999" customHeight="1" x14ac:dyDescent="0.2">
      <c r="B267" s="33"/>
      <c r="C267" s="196" t="s">
        <v>19</v>
      </c>
      <c r="D267" s="196" t="s">
        <v>781</v>
      </c>
      <c r="E267" s="18" t="s">
        <v>19</v>
      </c>
      <c r="F267" s="197">
        <v>22.53</v>
      </c>
      <c r="H267" s="33"/>
    </row>
    <row r="268" spans="2:8" s="1" customFormat="1" ht="16.899999999999999" customHeight="1" x14ac:dyDescent="0.2">
      <c r="B268" s="33"/>
      <c r="C268" s="196" t="s">
        <v>19</v>
      </c>
      <c r="D268" s="196" t="s">
        <v>782</v>
      </c>
      <c r="E268" s="18" t="s">
        <v>19</v>
      </c>
      <c r="F268" s="197">
        <v>18.75</v>
      </c>
      <c r="H268" s="33"/>
    </row>
    <row r="269" spans="2:8" s="1" customFormat="1" ht="16.899999999999999" customHeight="1" x14ac:dyDescent="0.2">
      <c r="B269" s="33"/>
      <c r="C269" s="196" t="s">
        <v>19</v>
      </c>
      <c r="D269" s="196" t="s">
        <v>783</v>
      </c>
      <c r="E269" s="18" t="s">
        <v>19</v>
      </c>
      <c r="F269" s="197">
        <v>3.5630000000000002</v>
      </c>
      <c r="H269" s="33"/>
    </row>
    <row r="270" spans="2:8" s="1" customFormat="1" ht="16.899999999999999" customHeight="1" x14ac:dyDescent="0.2">
      <c r="B270" s="33"/>
      <c r="C270" s="196" t="s">
        <v>19</v>
      </c>
      <c r="D270" s="196" t="s">
        <v>784</v>
      </c>
      <c r="E270" s="18" t="s">
        <v>19</v>
      </c>
      <c r="F270" s="197">
        <v>3.72</v>
      </c>
      <c r="H270" s="33"/>
    </row>
    <row r="271" spans="2:8" s="1" customFormat="1" ht="16.899999999999999" customHeight="1" x14ac:dyDescent="0.2">
      <c r="B271" s="33"/>
      <c r="C271" s="196" t="s">
        <v>19</v>
      </c>
      <c r="D271" s="196" t="s">
        <v>785</v>
      </c>
      <c r="E271" s="18" t="s">
        <v>19</v>
      </c>
      <c r="F271" s="197">
        <v>13.478</v>
      </c>
      <c r="H271" s="33"/>
    </row>
    <row r="272" spans="2:8" s="1" customFormat="1" ht="16.899999999999999" customHeight="1" x14ac:dyDescent="0.2">
      <c r="B272" s="33"/>
      <c r="C272" s="196" t="s">
        <v>19</v>
      </c>
      <c r="D272" s="196" t="s">
        <v>786</v>
      </c>
      <c r="E272" s="18" t="s">
        <v>19</v>
      </c>
      <c r="F272" s="197">
        <v>3.2269999999999999</v>
      </c>
      <c r="H272" s="33"/>
    </row>
    <row r="273" spans="2:8" s="1" customFormat="1" ht="16.899999999999999" customHeight="1" x14ac:dyDescent="0.2">
      <c r="B273" s="33"/>
      <c r="C273" s="196" t="s">
        <v>149</v>
      </c>
      <c r="D273" s="196" t="s">
        <v>221</v>
      </c>
      <c r="E273" s="18" t="s">
        <v>19</v>
      </c>
      <c r="F273" s="197">
        <v>191.06800000000001</v>
      </c>
      <c r="H273" s="33"/>
    </row>
    <row r="274" spans="2:8" s="1" customFormat="1" ht="16.899999999999999" customHeight="1" x14ac:dyDescent="0.2">
      <c r="B274" s="33"/>
      <c r="C274" s="198" t="s">
        <v>3008</v>
      </c>
      <c r="H274" s="33"/>
    </row>
    <row r="275" spans="2:8" s="1" customFormat="1" ht="16.899999999999999" customHeight="1" x14ac:dyDescent="0.2">
      <c r="B275" s="33"/>
      <c r="C275" s="196" t="s">
        <v>769</v>
      </c>
      <c r="D275" s="196" t="s">
        <v>3065</v>
      </c>
      <c r="E275" s="18" t="s">
        <v>109</v>
      </c>
      <c r="F275" s="197">
        <v>191.06800000000001</v>
      </c>
      <c r="H275" s="33"/>
    </row>
    <row r="276" spans="2:8" s="1" customFormat="1" ht="16.899999999999999" customHeight="1" x14ac:dyDescent="0.2">
      <c r="B276" s="33"/>
      <c r="C276" s="196" t="s">
        <v>462</v>
      </c>
      <c r="D276" s="196" t="s">
        <v>3066</v>
      </c>
      <c r="E276" s="18" t="s">
        <v>109</v>
      </c>
      <c r="F276" s="197">
        <v>191.06800000000001</v>
      </c>
      <c r="H276" s="33"/>
    </row>
    <row r="277" spans="2:8" s="1" customFormat="1" ht="16.899999999999999" customHeight="1" x14ac:dyDescent="0.2">
      <c r="B277" s="33"/>
      <c r="C277" s="196" t="s">
        <v>488</v>
      </c>
      <c r="D277" s="196" t="s">
        <v>3041</v>
      </c>
      <c r="E277" s="18" t="s">
        <v>109</v>
      </c>
      <c r="F277" s="197">
        <v>226.018</v>
      </c>
      <c r="H277" s="33"/>
    </row>
    <row r="278" spans="2:8" s="1" customFormat="1" ht="16.899999999999999" customHeight="1" x14ac:dyDescent="0.2">
      <c r="B278" s="33"/>
      <c r="C278" s="196" t="s">
        <v>512</v>
      </c>
      <c r="D278" s="196" t="s">
        <v>3067</v>
      </c>
      <c r="E278" s="18" t="s">
        <v>109</v>
      </c>
      <c r="F278" s="197">
        <v>191.06800000000001</v>
      </c>
      <c r="H278" s="33"/>
    </row>
    <row r="279" spans="2:8" s="1" customFormat="1" ht="16.899999999999999" customHeight="1" x14ac:dyDescent="0.2">
      <c r="B279" s="33"/>
      <c r="C279" s="196" t="s">
        <v>517</v>
      </c>
      <c r="D279" s="196" t="s">
        <v>3068</v>
      </c>
      <c r="E279" s="18" t="s">
        <v>109</v>
      </c>
      <c r="F279" s="197">
        <v>191.06800000000001</v>
      </c>
      <c r="H279" s="33"/>
    </row>
    <row r="280" spans="2:8" s="1" customFormat="1" ht="16.899999999999999" customHeight="1" x14ac:dyDescent="0.2">
      <c r="B280" s="33"/>
      <c r="C280" s="196" t="s">
        <v>522</v>
      </c>
      <c r="D280" s="196" t="s">
        <v>3069</v>
      </c>
      <c r="E280" s="18" t="s">
        <v>109</v>
      </c>
      <c r="F280" s="197">
        <v>191.06800000000001</v>
      </c>
      <c r="H280" s="33"/>
    </row>
    <row r="281" spans="2:8" s="1" customFormat="1" ht="16.899999999999999" customHeight="1" x14ac:dyDescent="0.2">
      <c r="B281" s="33"/>
      <c r="C281" s="196" t="s">
        <v>1540</v>
      </c>
      <c r="D281" s="196" t="s">
        <v>3042</v>
      </c>
      <c r="E281" s="18" t="s">
        <v>109</v>
      </c>
      <c r="F281" s="197">
        <v>522.79200000000003</v>
      </c>
      <c r="H281" s="33"/>
    </row>
    <row r="282" spans="2:8" s="1" customFormat="1" ht="16.899999999999999" customHeight="1" x14ac:dyDescent="0.2">
      <c r="B282" s="33"/>
      <c r="C282" s="196" t="s">
        <v>800</v>
      </c>
      <c r="D282" s="196" t="s">
        <v>801</v>
      </c>
      <c r="E282" s="18" t="s">
        <v>109</v>
      </c>
      <c r="F282" s="197">
        <v>249.82300000000001</v>
      </c>
      <c r="H282" s="33"/>
    </row>
    <row r="283" spans="2:8" s="1" customFormat="1" ht="16.899999999999999" customHeight="1" x14ac:dyDescent="0.2">
      <c r="B283" s="33"/>
      <c r="C283" s="192" t="s">
        <v>152</v>
      </c>
      <c r="D283" s="193" t="s">
        <v>153</v>
      </c>
      <c r="E283" s="194" t="s">
        <v>109</v>
      </c>
      <c r="F283" s="195">
        <v>58.755000000000003</v>
      </c>
      <c r="H283" s="33"/>
    </row>
    <row r="284" spans="2:8" s="1" customFormat="1" ht="16.899999999999999" customHeight="1" x14ac:dyDescent="0.2">
      <c r="B284" s="33"/>
      <c r="C284" s="196" t="s">
        <v>19</v>
      </c>
      <c r="D284" s="196" t="s">
        <v>792</v>
      </c>
      <c r="E284" s="18" t="s">
        <v>19</v>
      </c>
      <c r="F284" s="197">
        <v>0</v>
      </c>
      <c r="H284" s="33"/>
    </row>
    <row r="285" spans="2:8" s="1" customFormat="1" ht="16.899999999999999" customHeight="1" x14ac:dyDescent="0.2">
      <c r="B285" s="33"/>
      <c r="C285" s="196" t="s">
        <v>19</v>
      </c>
      <c r="D285" s="196" t="s">
        <v>793</v>
      </c>
      <c r="E285" s="18" t="s">
        <v>19</v>
      </c>
      <c r="F285" s="197">
        <v>58.755000000000003</v>
      </c>
      <c r="H285" s="33"/>
    </row>
    <row r="286" spans="2:8" s="1" customFormat="1" ht="16.899999999999999" customHeight="1" x14ac:dyDescent="0.2">
      <c r="B286" s="33"/>
      <c r="C286" s="196" t="s">
        <v>152</v>
      </c>
      <c r="D286" s="196" t="s">
        <v>221</v>
      </c>
      <c r="E286" s="18" t="s">
        <v>19</v>
      </c>
      <c r="F286" s="197">
        <v>58.755000000000003</v>
      </c>
      <c r="H286" s="33"/>
    </row>
    <row r="287" spans="2:8" s="1" customFormat="1" ht="16.899999999999999" customHeight="1" x14ac:dyDescent="0.2">
      <c r="B287" s="33"/>
      <c r="C287" s="198" t="s">
        <v>3008</v>
      </c>
      <c r="H287" s="33"/>
    </row>
    <row r="288" spans="2:8" s="1" customFormat="1" ht="16.899999999999999" customHeight="1" x14ac:dyDescent="0.2">
      <c r="B288" s="33"/>
      <c r="C288" s="196" t="s">
        <v>788</v>
      </c>
      <c r="D288" s="196" t="s">
        <v>3070</v>
      </c>
      <c r="E288" s="18" t="s">
        <v>109</v>
      </c>
      <c r="F288" s="197">
        <v>58.755000000000003</v>
      </c>
      <c r="H288" s="33"/>
    </row>
    <row r="289" spans="2:8" s="1" customFormat="1" ht="16.899999999999999" customHeight="1" x14ac:dyDescent="0.2">
      <c r="B289" s="33"/>
      <c r="C289" s="196" t="s">
        <v>570</v>
      </c>
      <c r="D289" s="196" t="s">
        <v>3071</v>
      </c>
      <c r="E289" s="18" t="s">
        <v>109</v>
      </c>
      <c r="F289" s="197">
        <v>58.755000000000003</v>
      </c>
      <c r="H289" s="33"/>
    </row>
    <row r="290" spans="2:8" s="1" customFormat="1" ht="16.899999999999999" customHeight="1" x14ac:dyDescent="0.2">
      <c r="B290" s="33"/>
      <c r="C290" s="196" t="s">
        <v>576</v>
      </c>
      <c r="D290" s="196" t="s">
        <v>3072</v>
      </c>
      <c r="E290" s="18" t="s">
        <v>109</v>
      </c>
      <c r="F290" s="197">
        <v>58.755000000000003</v>
      </c>
      <c r="H290" s="33"/>
    </row>
    <row r="291" spans="2:8" s="1" customFormat="1" ht="16.899999999999999" customHeight="1" x14ac:dyDescent="0.2">
      <c r="B291" s="33"/>
      <c r="C291" s="196" t="s">
        <v>581</v>
      </c>
      <c r="D291" s="196" t="s">
        <v>3073</v>
      </c>
      <c r="E291" s="18" t="s">
        <v>109</v>
      </c>
      <c r="F291" s="197">
        <v>58.755000000000003</v>
      </c>
      <c r="H291" s="33"/>
    </row>
    <row r="292" spans="2:8" s="1" customFormat="1" ht="16.899999999999999" customHeight="1" x14ac:dyDescent="0.2">
      <c r="B292" s="33"/>
      <c r="C292" s="196" t="s">
        <v>1507</v>
      </c>
      <c r="D292" s="196" t="s">
        <v>3074</v>
      </c>
      <c r="E292" s="18" t="s">
        <v>109</v>
      </c>
      <c r="F292" s="197">
        <v>58.755000000000003</v>
      </c>
      <c r="H292" s="33"/>
    </row>
    <row r="293" spans="2:8" s="1" customFormat="1" ht="16.899999999999999" customHeight="1" x14ac:dyDescent="0.2">
      <c r="B293" s="33"/>
      <c r="C293" s="196" t="s">
        <v>1512</v>
      </c>
      <c r="D293" s="196" t="s">
        <v>3075</v>
      </c>
      <c r="E293" s="18" t="s">
        <v>109</v>
      </c>
      <c r="F293" s="197">
        <v>58.755000000000003</v>
      </c>
      <c r="H293" s="33"/>
    </row>
    <row r="294" spans="2:8" s="1" customFormat="1" ht="16.899999999999999" customHeight="1" x14ac:dyDescent="0.2">
      <c r="B294" s="33"/>
      <c r="C294" s="196" t="s">
        <v>1517</v>
      </c>
      <c r="D294" s="196" t="s">
        <v>3076</v>
      </c>
      <c r="E294" s="18" t="s">
        <v>109</v>
      </c>
      <c r="F294" s="197">
        <v>58.755000000000003</v>
      </c>
      <c r="H294" s="33"/>
    </row>
    <row r="295" spans="2:8" s="1" customFormat="1" ht="16.899999999999999" customHeight="1" x14ac:dyDescent="0.2">
      <c r="B295" s="33"/>
      <c r="C295" s="196" t="s">
        <v>800</v>
      </c>
      <c r="D295" s="196" t="s">
        <v>801</v>
      </c>
      <c r="E295" s="18" t="s">
        <v>109</v>
      </c>
      <c r="F295" s="197">
        <v>249.82300000000001</v>
      </c>
      <c r="H295" s="33"/>
    </row>
    <row r="296" spans="2:8" s="1" customFormat="1" ht="26.4" customHeight="1" x14ac:dyDescent="0.2">
      <c r="B296" s="33"/>
      <c r="C296" s="191" t="s">
        <v>86</v>
      </c>
      <c r="D296" s="191" t="s">
        <v>87</v>
      </c>
      <c r="H296" s="33"/>
    </row>
    <row r="297" spans="2:8" s="1" customFormat="1" ht="16.899999999999999" customHeight="1" x14ac:dyDescent="0.2">
      <c r="B297" s="33"/>
      <c r="C297" s="192" t="s">
        <v>125</v>
      </c>
      <c r="D297" s="193" t="s">
        <v>126</v>
      </c>
      <c r="E297" s="194" t="s">
        <v>127</v>
      </c>
      <c r="F297" s="195">
        <v>0.5</v>
      </c>
      <c r="H297" s="33"/>
    </row>
    <row r="298" spans="2:8" s="1" customFormat="1" ht="16.899999999999999" customHeight="1" x14ac:dyDescent="0.2">
      <c r="B298" s="33"/>
      <c r="C298" s="196" t="s">
        <v>19</v>
      </c>
      <c r="D298" s="196" t="s">
        <v>3077</v>
      </c>
      <c r="E298" s="18" t="s">
        <v>19</v>
      </c>
      <c r="F298" s="197">
        <v>0</v>
      </c>
      <c r="H298" s="33"/>
    </row>
    <row r="299" spans="2:8" s="1" customFormat="1" ht="16.899999999999999" customHeight="1" x14ac:dyDescent="0.2">
      <c r="B299" s="33"/>
      <c r="C299" s="196" t="s">
        <v>19</v>
      </c>
      <c r="D299" s="196" t="s">
        <v>3078</v>
      </c>
      <c r="E299" s="18" t="s">
        <v>19</v>
      </c>
      <c r="F299" s="197">
        <v>0.5</v>
      </c>
      <c r="H299" s="33"/>
    </row>
    <row r="300" spans="2:8" s="1" customFormat="1" ht="16.899999999999999" customHeight="1" x14ac:dyDescent="0.2">
      <c r="B300" s="33"/>
      <c r="C300" s="196" t="s">
        <v>19</v>
      </c>
      <c r="D300" s="196" t="s">
        <v>221</v>
      </c>
      <c r="E300" s="18" t="s">
        <v>19</v>
      </c>
      <c r="F300" s="197">
        <v>0.5</v>
      </c>
      <c r="H300" s="33"/>
    </row>
    <row r="301" spans="2:8" s="1" customFormat="1" ht="16.899999999999999" customHeight="1" x14ac:dyDescent="0.2">
      <c r="B301" s="33"/>
      <c r="C301" s="198" t="s">
        <v>3008</v>
      </c>
      <c r="H301" s="33"/>
    </row>
    <row r="302" spans="2:8" s="1" customFormat="1" ht="16.899999999999999" customHeight="1" x14ac:dyDescent="0.2">
      <c r="B302" s="33"/>
      <c r="C302" s="196" t="s">
        <v>228</v>
      </c>
      <c r="D302" s="196" t="s">
        <v>3009</v>
      </c>
      <c r="E302" s="18" t="s">
        <v>127</v>
      </c>
      <c r="F302" s="197">
        <v>0.5</v>
      </c>
      <c r="H302" s="33"/>
    </row>
    <row r="303" spans="2:8" s="1" customFormat="1" ht="16.899999999999999" customHeight="1" x14ac:dyDescent="0.2">
      <c r="B303" s="33"/>
      <c r="C303" s="196" t="s">
        <v>234</v>
      </c>
      <c r="D303" s="196" t="s">
        <v>3027</v>
      </c>
      <c r="E303" s="18" t="s">
        <v>127</v>
      </c>
      <c r="F303" s="197">
        <v>0.5</v>
      </c>
      <c r="H303" s="33"/>
    </row>
    <row r="304" spans="2:8" s="1" customFormat="1" ht="16.899999999999999" customHeight="1" x14ac:dyDescent="0.2">
      <c r="B304" s="33"/>
      <c r="C304" s="196" t="s">
        <v>246</v>
      </c>
      <c r="D304" s="196" t="s">
        <v>3028</v>
      </c>
      <c r="E304" s="18" t="s">
        <v>127</v>
      </c>
      <c r="F304" s="197">
        <v>0.5</v>
      </c>
      <c r="H304" s="33"/>
    </row>
    <row r="305" spans="2:8" s="1" customFormat="1" ht="16.899999999999999" customHeight="1" x14ac:dyDescent="0.2">
      <c r="B305" s="33"/>
      <c r="C305" s="196" t="s">
        <v>257</v>
      </c>
      <c r="D305" s="196" t="s">
        <v>3029</v>
      </c>
      <c r="E305" s="18" t="s">
        <v>127</v>
      </c>
      <c r="F305" s="197">
        <v>0.5</v>
      </c>
      <c r="H305" s="33"/>
    </row>
    <row r="306" spans="2:8" s="1" customFormat="1" ht="16.899999999999999" customHeight="1" x14ac:dyDescent="0.2">
      <c r="B306" s="33"/>
      <c r="C306" s="196" t="s">
        <v>262</v>
      </c>
      <c r="D306" s="196" t="s">
        <v>3030</v>
      </c>
      <c r="E306" s="18" t="s">
        <v>264</v>
      </c>
      <c r="F306" s="197">
        <v>0.92500000000000004</v>
      </c>
      <c r="H306" s="33"/>
    </row>
    <row r="307" spans="2:8" s="1" customFormat="1" ht="16.899999999999999" customHeight="1" x14ac:dyDescent="0.2">
      <c r="B307" s="33"/>
      <c r="C307" s="196" t="s">
        <v>269</v>
      </c>
      <c r="D307" s="196" t="s">
        <v>3031</v>
      </c>
      <c r="E307" s="18" t="s">
        <v>127</v>
      </c>
      <c r="F307" s="197">
        <v>0.5</v>
      </c>
      <c r="H307" s="33"/>
    </row>
    <row r="308" spans="2:8" s="1" customFormat="1" ht="16.899999999999999" customHeight="1" x14ac:dyDescent="0.2">
      <c r="B308" s="33"/>
      <c r="C308" s="196" t="s">
        <v>1614</v>
      </c>
      <c r="D308" s="196" t="s">
        <v>3079</v>
      </c>
      <c r="E308" s="18" t="s">
        <v>127</v>
      </c>
      <c r="F308" s="197">
        <v>0.5</v>
      </c>
      <c r="H308" s="33"/>
    </row>
    <row r="309" spans="2:8" s="1" customFormat="1" ht="7.4" customHeight="1" x14ac:dyDescent="0.2">
      <c r="B309" s="42"/>
      <c r="C309" s="43"/>
      <c r="D309" s="43"/>
      <c r="E309" s="43"/>
      <c r="F309" s="43"/>
      <c r="G309" s="43"/>
      <c r="H309" s="33"/>
    </row>
    <row r="310" spans="2:8" s="1" customFormat="1" x14ac:dyDescent="0.2"/>
  </sheetData>
  <sheetProtection algorithmName="SHA-512" hashValue="lN4kqGklTJ6FV8VfL2Zw8m0ZBeOGIGgnPJ+CA6brDFaQG0AJcTRBHVKA9nl7yMo2RVsZJKAEsn2tLT7EPSEWIg==" saltValue="m7mUnYvsSzXdOSfwnqV2LorP3ndnfKR6B2nn0waWFzACdkslvMY1xqfed2XaUs507QTMKYqIlEUSgKBPRip/H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0" x14ac:dyDescent="0.2"/>
  <cols>
    <col min="1" max="1" width="8.109375" style="199" customWidth="1"/>
    <col min="2" max="2" width="1.5546875" style="199" customWidth="1"/>
    <col min="3" max="4" width="4.88671875" style="199" customWidth="1"/>
    <col min="5" max="5" width="11.5546875" style="199" customWidth="1"/>
    <col min="6" max="6" width="9" style="199" customWidth="1"/>
    <col min="7" max="7" width="4.88671875" style="199" customWidth="1"/>
    <col min="8" max="8" width="77.6640625" style="199" customWidth="1"/>
    <col min="9" max="10" width="19.88671875" style="199" customWidth="1"/>
    <col min="11" max="11" width="1.5546875" style="199" customWidth="1"/>
  </cols>
  <sheetData>
    <row r="1" spans="2:11" customFormat="1" ht="37.5" customHeight="1" x14ac:dyDescent="0.2"/>
    <row r="2" spans="2:11" customFormat="1" ht="7.5" customHeight="1" x14ac:dyDescent="0.2">
      <c r="B2" s="200"/>
      <c r="C2" s="201"/>
      <c r="D2" s="201"/>
      <c r="E2" s="201"/>
      <c r="F2" s="201"/>
      <c r="G2" s="201"/>
      <c r="H2" s="201"/>
      <c r="I2" s="201"/>
      <c r="J2" s="201"/>
      <c r="K2" s="202"/>
    </row>
    <row r="3" spans="2:11" s="16" customFormat="1" ht="45" customHeight="1" x14ac:dyDescent="0.2">
      <c r="B3" s="203"/>
      <c r="C3" s="327" t="s">
        <v>3080</v>
      </c>
      <c r="D3" s="327"/>
      <c r="E3" s="327"/>
      <c r="F3" s="327"/>
      <c r="G3" s="327"/>
      <c r="H3" s="327"/>
      <c r="I3" s="327"/>
      <c r="J3" s="327"/>
      <c r="K3" s="204"/>
    </row>
    <row r="4" spans="2:11" customFormat="1" ht="25.5" customHeight="1" x14ac:dyDescent="0.35">
      <c r="B4" s="205"/>
      <c r="C4" s="332" t="s">
        <v>3081</v>
      </c>
      <c r="D4" s="332"/>
      <c r="E4" s="332"/>
      <c r="F4" s="332"/>
      <c r="G4" s="332"/>
      <c r="H4" s="332"/>
      <c r="I4" s="332"/>
      <c r="J4" s="332"/>
      <c r="K4" s="206"/>
    </row>
    <row r="5" spans="2:11" customFormat="1" ht="5.25" customHeight="1" x14ac:dyDescent="0.2">
      <c r="B5" s="205"/>
      <c r="C5" s="207"/>
      <c r="D5" s="207"/>
      <c r="E5" s="207"/>
      <c r="F5" s="207"/>
      <c r="G5" s="207"/>
      <c r="H5" s="207"/>
      <c r="I5" s="207"/>
      <c r="J5" s="207"/>
      <c r="K5" s="206"/>
    </row>
    <row r="6" spans="2:11" customFormat="1" ht="15" customHeight="1" x14ac:dyDescent="0.2">
      <c r="B6" s="205"/>
      <c r="C6" s="331" t="s">
        <v>3082</v>
      </c>
      <c r="D6" s="331"/>
      <c r="E6" s="331"/>
      <c r="F6" s="331"/>
      <c r="G6" s="331"/>
      <c r="H6" s="331"/>
      <c r="I6" s="331"/>
      <c r="J6" s="331"/>
      <c r="K6" s="206"/>
    </row>
    <row r="7" spans="2:11" customFormat="1" ht="15" customHeight="1" x14ac:dyDescent="0.2">
      <c r="B7" s="209"/>
      <c r="C7" s="331" t="s">
        <v>3083</v>
      </c>
      <c r="D7" s="331"/>
      <c r="E7" s="331"/>
      <c r="F7" s="331"/>
      <c r="G7" s="331"/>
      <c r="H7" s="331"/>
      <c r="I7" s="331"/>
      <c r="J7" s="331"/>
      <c r="K7" s="206"/>
    </row>
    <row r="8" spans="2:11" customFormat="1" ht="12.75" customHeight="1" x14ac:dyDescent="0.2">
      <c r="B8" s="209"/>
      <c r="C8" s="208"/>
      <c r="D8" s="208"/>
      <c r="E8" s="208"/>
      <c r="F8" s="208"/>
      <c r="G8" s="208"/>
      <c r="H8" s="208"/>
      <c r="I8" s="208"/>
      <c r="J8" s="208"/>
      <c r="K8" s="206"/>
    </row>
    <row r="9" spans="2:11" customFormat="1" ht="15" customHeight="1" x14ac:dyDescent="0.2">
      <c r="B9" s="209"/>
      <c r="C9" s="331" t="s">
        <v>3084</v>
      </c>
      <c r="D9" s="331"/>
      <c r="E9" s="331"/>
      <c r="F9" s="331"/>
      <c r="G9" s="331"/>
      <c r="H9" s="331"/>
      <c r="I9" s="331"/>
      <c r="J9" s="331"/>
      <c r="K9" s="206"/>
    </row>
    <row r="10" spans="2:11" customFormat="1" ht="15" customHeight="1" x14ac:dyDescent="0.2">
      <c r="B10" s="209"/>
      <c r="C10" s="208"/>
      <c r="D10" s="331" t="s">
        <v>3085</v>
      </c>
      <c r="E10" s="331"/>
      <c r="F10" s="331"/>
      <c r="G10" s="331"/>
      <c r="H10" s="331"/>
      <c r="I10" s="331"/>
      <c r="J10" s="331"/>
      <c r="K10" s="206"/>
    </row>
    <row r="11" spans="2:11" customFormat="1" ht="15" customHeight="1" x14ac:dyDescent="0.2">
      <c r="B11" s="209"/>
      <c r="C11" s="210"/>
      <c r="D11" s="331" t="s">
        <v>3086</v>
      </c>
      <c r="E11" s="331"/>
      <c r="F11" s="331"/>
      <c r="G11" s="331"/>
      <c r="H11" s="331"/>
      <c r="I11" s="331"/>
      <c r="J11" s="331"/>
      <c r="K11" s="206"/>
    </row>
    <row r="12" spans="2:11" customFormat="1" ht="15" customHeight="1" x14ac:dyDescent="0.2">
      <c r="B12" s="209"/>
      <c r="C12" s="210"/>
      <c r="D12" s="208"/>
      <c r="E12" s="208"/>
      <c r="F12" s="208"/>
      <c r="G12" s="208"/>
      <c r="H12" s="208"/>
      <c r="I12" s="208"/>
      <c r="J12" s="208"/>
      <c r="K12" s="206"/>
    </row>
    <row r="13" spans="2:11" customFormat="1" ht="15" customHeight="1" x14ac:dyDescent="0.2">
      <c r="B13" s="209"/>
      <c r="C13" s="210"/>
      <c r="D13" s="211" t="s">
        <v>3087</v>
      </c>
      <c r="E13" s="208"/>
      <c r="F13" s="208"/>
      <c r="G13" s="208"/>
      <c r="H13" s="208"/>
      <c r="I13" s="208"/>
      <c r="J13" s="208"/>
      <c r="K13" s="206"/>
    </row>
    <row r="14" spans="2:11" customFormat="1" ht="12.75" customHeight="1" x14ac:dyDescent="0.2">
      <c r="B14" s="209"/>
      <c r="C14" s="210"/>
      <c r="D14" s="210"/>
      <c r="E14" s="210"/>
      <c r="F14" s="210"/>
      <c r="G14" s="210"/>
      <c r="H14" s="210"/>
      <c r="I14" s="210"/>
      <c r="J14" s="210"/>
      <c r="K14" s="206"/>
    </row>
    <row r="15" spans="2:11" customFormat="1" ht="15" customHeight="1" x14ac:dyDescent="0.2">
      <c r="B15" s="209"/>
      <c r="C15" s="210"/>
      <c r="D15" s="331" t="s">
        <v>3088</v>
      </c>
      <c r="E15" s="331"/>
      <c r="F15" s="331"/>
      <c r="G15" s="331"/>
      <c r="H15" s="331"/>
      <c r="I15" s="331"/>
      <c r="J15" s="331"/>
      <c r="K15" s="206"/>
    </row>
    <row r="16" spans="2:11" customFormat="1" ht="15" customHeight="1" x14ac:dyDescent="0.2">
      <c r="B16" s="209"/>
      <c r="C16" s="210"/>
      <c r="D16" s="331" t="s">
        <v>3089</v>
      </c>
      <c r="E16" s="331"/>
      <c r="F16" s="331"/>
      <c r="G16" s="331"/>
      <c r="H16" s="331"/>
      <c r="I16" s="331"/>
      <c r="J16" s="331"/>
      <c r="K16" s="206"/>
    </row>
    <row r="17" spans="2:11" customFormat="1" ht="15" customHeight="1" x14ac:dyDescent="0.2">
      <c r="B17" s="209"/>
      <c r="C17" s="210"/>
      <c r="D17" s="331" t="s">
        <v>3090</v>
      </c>
      <c r="E17" s="331"/>
      <c r="F17" s="331"/>
      <c r="G17" s="331"/>
      <c r="H17" s="331"/>
      <c r="I17" s="331"/>
      <c r="J17" s="331"/>
      <c r="K17" s="206"/>
    </row>
    <row r="18" spans="2:11" customFormat="1" ht="15" customHeight="1" x14ac:dyDescent="0.2">
      <c r="B18" s="209"/>
      <c r="C18" s="210"/>
      <c r="D18" s="210"/>
      <c r="E18" s="212" t="s">
        <v>82</v>
      </c>
      <c r="F18" s="331" t="s">
        <v>3091</v>
      </c>
      <c r="G18" s="331"/>
      <c r="H18" s="331"/>
      <c r="I18" s="331"/>
      <c r="J18" s="331"/>
      <c r="K18" s="206"/>
    </row>
    <row r="19" spans="2:11" customFormat="1" ht="15" customHeight="1" x14ac:dyDescent="0.2">
      <c r="B19" s="209"/>
      <c r="C19" s="210"/>
      <c r="D19" s="210"/>
      <c r="E19" s="212" t="s">
        <v>3092</v>
      </c>
      <c r="F19" s="331" t="s">
        <v>3093</v>
      </c>
      <c r="G19" s="331"/>
      <c r="H19" s="331"/>
      <c r="I19" s="331"/>
      <c r="J19" s="331"/>
      <c r="K19" s="206"/>
    </row>
    <row r="20" spans="2:11" customFormat="1" ht="15" customHeight="1" x14ac:dyDescent="0.2">
      <c r="B20" s="209"/>
      <c r="C20" s="210"/>
      <c r="D20" s="210"/>
      <c r="E20" s="212" t="s">
        <v>3094</v>
      </c>
      <c r="F20" s="331" t="s">
        <v>3095</v>
      </c>
      <c r="G20" s="331"/>
      <c r="H20" s="331"/>
      <c r="I20" s="331"/>
      <c r="J20" s="331"/>
      <c r="K20" s="206"/>
    </row>
    <row r="21" spans="2:11" customFormat="1" ht="15" customHeight="1" x14ac:dyDescent="0.2">
      <c r="B21" s="209"/>
      <c r="C21" s="210"/>
      <c r="D21" s="210"/>
      <c r="E21" s="212" t="s">
        <v>104</v>
      </c>
      <c r="F21" s="331" t="s">
        <v>105</v>
      </c>
      <c r="G21" s="331"/>
      <c r="H21" s="331"/>
      <c r="I21" s="331"/>
      <c r="J21" s="331"/>
      <c r="K21" s="206"/>
    </row>
    <row r="22" spans="2:11" customFormat="1" ht="15" customHeight="1" x14ac:dyDescent="0.2">
      <c r="B22" s="209"/>
      <c r="C22" s="210"/>
      <c r="D22" s="210"/>
      <c r="E22" s="212" t="s">
        <v>2986</v>
      </c>
      <c r="F22" s="331" t="s">
        <v>2987</v>
      </c>
      <c r="G22" s="331"/>
      <c r="H22" s="331"/>
      <c r="I22" s="331"/>
      <c r="J22" s="331"/>
      <c r="K22" s="206"/>
    </row>
    <row r="23" spans="2:11" customFormat="1" ht="15" customHeight="1" x14ac:dyDescent="0.2">
      <c r="B23" s="209"/>
      <c r="C23" s="210"/>
      <c r="D23" s="210"/>
      <c r="E23" s="212" t="s">
        <v>3096</v>
      </c>
      <c r="F23" s="331" t="s">
        <v>3097</v>
      </c>
      <c r="G23" s="331"/>
      <c r="H23" s="331"/>
      <c r="I23" s="331"/>
      <c r="J23" s="331"/>
      <c r="K23" s="206"/>
    </row>
    <row r="24" spans="2:11" customFormat="1" ht="12.75" customHeight="1" x14ac:dyDescent="0.2">
      <c r="B24" s="209"/>
      <c r="C24" s="210"/>
      <c r="D24" s="210"/>
      <c r="E24" s="210"/>
      <c r="F24" s="210"/>
      <c r="G24" s="210"/>
      <c r="H24" s="210"/>
      <c r="I24" s="210"/>
      <c r="J24" s="210"/>
      <c r="K24" s="206"/>
    </row>
    <row r="25" spans="2:11" customFormat="1" ht="15" customHeight="1" x14ac:dyDescent="0.2">
      <c r="B25" s="209"/>
      <c r="C25" s="331" t="s">
        <v>3098</v>
      </c>
      <c r="D25" s="331"/>
      <c r="E25" s="331"/>
      <c r="F25" s="331"/>
      <c r="G25" s="331"/>
      <c r="H25" s="331"/>
      <c r="I25" s="331"/>
      <c r="J25" s="331"/>
      <c r="K25" s="206"/>
    </row>
    <row r="26" spans="2:11" customFormat="1" ht="15" customHeight="1" x14ac:dyDescent="0.2">
      <c r="B26" s="209"/>
      <c r="C26" s="331" t="s">
        <v>3099</v>
      </c>
      <c r="D26" s="331"/>
      <c r="E26" s="331"/>
      <c r="F26" s="331"/>
      <c r="G26" s="331"/>
      <c r="H26" s="331"/>
      <c r="I26" s="331"/>
      <c r="J26" s="331"/>
      <c r="K26" s="206"/>
    </row>
    <row r="27" spans="2:11" customFormat="1" ht="15" customHeight="1" x14ac:dyDescent="0.2">
      <c r="B27" s="209"/>
      <c r="C27" s="208"/>
      <c r="D27" s="331" t="s">
        <v>3100</v>
      </c>
      <c r="E27" s="331"/>
      <c r="F27" s="331"/>
      <c r="G27" s="331"/>
      <c r="H27" s="331"/>
      <c r="I27" s="331"/>
      <c r="J27" s="331"/>
      <c r="K27" s="206"/>
    </row>
    <row r="28" spans="2:11" customFormat="1" ht="15" customHeight="1" x14ac:dyDescent="0.2">
      <c r="B28" s="209"/>
      <c r="C28" s="210"/>
      <c r="D28" s="331" t="s">
        <v>3101</v>
      </c>
      <c r="E28" s="331"/>
      <c r="F28" s="331"/>
      <c r="G28" s="331"/>
      <c r="H28" s="331"/>
      <c r="I28" s="331"/>
      <c r="J28" s="331"/>
      <c r="K28" s="206"/>
    </row>
    <row r="29" spans="2:11" customFormat="1" ht="12.75" customHeight="1" x14ac:dyDescent="0.2">
      <c r="B29" s="209"/>
      <c r="C29" s="210"/>
      <c r="D29" s="210"/>
      <c r="E29" s="210"/>
      <c r="F29" s="210"/>
      <c r="G29" s="210"/>
      <c r="H29" s="210"/>
      <c r="I29" s="210"/>
      <c r="J29" s="210"/>
      <c r="K29" s="206"/>
    </row>
    <row r="30" spans="2:11" customFormat="1" ht="15" customHeight="1" x14ac:dyDescent="0.2">
      <c r="B30" s="209"/>
      <c r="C30" s="210"/>
      <c r="D30" s="331" t="s">
        <v>3102</v>
      </c>
      <c r="E30" s="331"/>
      <c r="F30" s="331"/>
      <c r="G30" s="331"/>
      <c r="H30" s="331"/>
      <c r="I30" s="331"/>
      <c r="J30" s="331"/>
      <c r="K30" s="206"/>
    </row>
    <row r="31" spans="2:11" customFormat="1" ht="15" customHeight="1" x14ac:dyDescent="0.2">
      <c r="B31" s="209"/>
      <c r="C31" s="210"/>
      <c r="D31" s="331" t="s">
        <v>3103</v>
      </c>
      <c r="E31" s="331"/>
      <c r="F31" s="331"/>
      <c r="G31" s="331"/>
      <c r="H31" s="331"/>
      <c r="I31" s="331"/>
      <c r="J31" s="331"/>
      <c r="K31" s="206"/>
    </row>
    <row r="32" spans="2:11" customFormat="1" ht="12.75" customHeight="1" x14ac:dyDescent="0.2">
      <c r="B32" s="209"/>
      <c r="C32" s="210"/>
      <c r="D32" s="210"/>
      <c r="E32" s="210"/>
      <c r="F32" s="210"/>
      <c r="G32" s="210"/>
      <c r="H32" s="210"/>
      <c r="I32" s="210"/>
      <c r="J32" s="210"/>
      <c r="K32" s="206"/>
    </row>
    <row r="33" spans="2:11" customFormat="1" ht="15" customHeight="1" x14ac:dyDescent="0.2">
      <c r="B33" s="209"/>
      <c r="C33" s="210"/>
      <c r="D33" s="331" t="s">
        <v>3104</v>
      </c>
      <c r="E33" s="331"/>
      <c r="F33" s="331"/>
      <c r="G33" s="331"/>
      <c r="H33" s="331"/>
      <c r="I33" s="331"/>
      <c r="J33" s="331"/>
      <c r="K33" s="206"/>
    </row>
    <row r="34" spans="2:11" customFormat="1" ht="15" customHeight="1" x14ac:dyDescent="0.2">
      <c r="B34" s="209"/>
      <c r="C34" s="210"/>
      <c r="D34" s="331" t="s">
        <v>3105</v>
      </c>
      <c r="E34" s="331"/>
      <c r="F34" s="331"/>
      <c r="G34" s="331"/>
      <c r="H34" s="331"/>
      <c r="I34" s="331"/>
      <c r="J34" s="331"/>
      <c r="K34" s="206"/>
    </row>
    <row r="35" spans="2:11" customFormat="1" ht="15" customHeight="1" x14ac:dyDescent="0.2">
      <c r="B35" s="209"/>
      <c r="C35" s="210"/>
      <c r="D35" s="331" t="s">
        <v>3106</v>
      </c>
      <c r="E35" s="331"/>
      <c r="F35" s="331"/>
      <c r="G35" s="331"/>
      <c r="H35" s="331"/>
      <c r="I35" s="331"/>
      <c r="J35" s="331"/>
      <c r="K35" s="206"/>
    </row>
    <row r="36" spans="2:11" customFormat="1" ht="15" customHeight="1" x14ac:dyDescent="0.2">
      <c r="B36" s="209"/>
      <c r="C36" s="210"/>
      <c r="D36" s="208"/>
      <c r="E36" s="211" t="s">
        <v>194</v>
      </c>
      <c r="F36" s="208"/>
      <c r="G36" s="331" t="s">
        <v>3107</v>
      </c>
      <c r="H36" s="331"/>
      <c r="I36" s="331"/>
      <c r="J36" s="331"/>
      <c r="K36" s="206"/>
    </row>
    <row r="37" spans="2:11" customFormat="1" ht="30.75" customHeight="1" x14ac:dyDescent="0.2">
      <c r="B37" s="209"/>
      <c r="C37" s="210"/>
      <c r="D37" s="208"/>
      <c r="E37" s="211" t="s">
        <v>3108</v>
      </c>
      <c r="F37" s="208"/>
      <c r="G37" s="331" t="s">
        <v>3109</v>
      </c>
      <c r="H37" s="331"/>
      <c r="I37" s="331"/>
      <c r="J37" s="331"/>
      <c r="K37" s="206"/>
    </row>
    <row r="38" spans="2:11" customFormat="1" ht="15" customHeight="1" x14ac:dyDescent="0.2">
      <c r="B38" s="209"/>
      <c r="C38" s="210"/>
      <c r="D38" s="208"/>
      <c r="E38" s="211" t="s">
        <v>56</v>
      </c>
      <c r="F38" s="208"/>
      <c r="G38" s="331" t="s">
        <v>3110</v>
      </c>
      <c r="H38" s="331"/>
      <c r="I38" s="331"/>
      <c r="J38" s="331"/>
      <c r="K38" s="206"/>
    </row>
    <row r="39" spans="2:11" customFormat="1" ht="15" customHeight="1" x14ac:dyDescent="0.2">
      <c r="B39" s="209"/>
      <c r="C39" s="210"/>
      <c r="D39" s="208"/>
      <c r="E39" s="211" t="s">
        <v>57</v>
      </c>
      <c r="F39" s="208"/>
      <c r="G39" s="331" t="s">
        <v>3111</v>
      </c>
      <c r="H39" s="331"/>
      <c r="I39" s="331"/>
      <c r="J39" s="331"/>
      <c r="K39" s="206"/>
    </row>
    <row r="40" spans="2:11" customFormat="1" ht="15" customHeight="1" x14ac:dyDescent="0.2">
      <c r="B40" s="209"/>
      <c r="C40" s="210"/>
      <c r="D40" s="208"/>
      <c r="E40" s="211" t="s">
        <v>195</v>
      </c>
      <c r="F40" s="208"/>
      <c r="G40" s="331" t="s">
        <v>3112</v>
      </c>
      <c r="H40" s="331"/>
      <c r="I40" s="331"/>
      <c r="J40" s="331"/>
      <c r="K40" s="206"/>
    </row>
    <row r="41" spans="2:11" customFormat="1" ht="15" customHeight="1" x14ac:dyDescent="0.2">
      <c r="B41" s="209"/>
      <c r="C41" s="210"/>
      <c r="D41" s="208"/>
      <c r="E41" s="211" t="s">
        <v>196</v>
      </c>
      <c r="F41" s="208"/>
      <c r="G41" s="331" t="s">
        <v>3113</v>
      </c>
      <c r="H41" s="331"/>
      <c r="I41" s="331"/>
      <c r="J41" s="331"/>
      <c r="K41" s="206"/>
    </row>
    <row r="42" spans="2:11" customFormat="1" ht="15" customHeight="1" x14ac:dyDescent="0.2">
      <c r="B42" s="209"/>
      <c r="C42" s="210"/>
      <c r="D42" s="208"/>
      <c r="E42" s="211" t="s">
        <v>3114</v>
      </c>
      <c r="F42" s="208"/>
      <c r="G42" s="331" t="s">
        <v>3115</v>
      </c>
      <c r="H42" s="331"/>
      <c r="I42" s="331"/>
      <c r="J42" s="331"/>
      <c r="K42" s="206"/>
    </row>
    <row r="43" spans="2:11" customFormat="1" ht="15" customHeight="1" x14ac:dyDescent="0.2">
      <c r="B43" s="209"/>
      <c r="C43" s="210"/>
      <c r="D43" s="208"/>
      <c r="E43" s="211"/>
      <c r="F43" s="208"/>
      <c r="G43" s="331" t="s">
        <v>3116</v>
      </c>
      <c r="H43" s="331"/>
      <c r="I43" s="331"/>
      <c r="J43" s="331"/>
      <c r="K43" s="206"/>
    </row>
    <row r="44" spans="2:11" customFormat="1" ht="15" customHeight="1" x14ac:dyDescent="0.2">
      <c r="B44" s="209"/>
      <c r="C44" s="210"/>
      <c r="D44" s="208"/>
      <c r="E44" s="211" t="s">
        <v>3117</v>
      </c>
      <c r="F44" s="208"/>
      <c r="G44" s="331" t="s">
        <v>3118</v>
      </c>
      <c r="H44" s="331"/>
      <c r="I44" s="331"/>
      <c r="J44" s="331"/>
      <c r="K44" s="206"/>
    </row>
    <row r="45" spans="2:11" customFormat="1" ht="15" customHeight="1" x14ac:dyDescent="0.2">
      <c r="B45" s="209"/>
      <c r="C45" s="210"/>
      <c r="D45" s="208"/>
      <c r="E45" s="211" t="s">
        <v>198</v>
      </c>
      <c r="F45" s="208"/>
      <c r="G45" s="331" t="s">
        <v>3119</v>
      </c>
      <c r="H45" s="331"/>
      <c r="I45" s="331"/>
      <c r="J45" s="331"/>
      <c r="K45" s="206"/>
    </row>
    <row r="46" spans="2:11" customFormat="1" ht="12.75" customHeight="1" x14ac:dyDescent="0.2">
      <c r="B46" s="209"/>
      <c r="C46" s="210"/>
      <c r="D46" s="208"/>
      <c r="E46" s="208"/>
      <c r="F46" s="208"/>
      <c r="G46" s="208"/>
      <c r="H46" s="208"/>
      <c r="I46" s="208"/>
      <c r="J46" s="208"/>
      <c r="K46" s="206"/>
    </row>
    <row r="47" spans="2:11" customFormat="1" ht="15" customHeight="1" x14ac:dyDescent="0.2">
      <c r="B47" s="209"/>
      <c r="C47" s="210"/>
      <c r="D47" s="331" t="s">
        <v>3120</v>
      </c>
      <c r="E47" s="331"/>
      <c r="F47" s="331"/>
      <c r="G47" s="331"/>
      <c r="H47" s="331"/>
      <c r="I47" s="331"/>
      <c r="J47" s="331"/>
      <c r="K47" s="206"/>
    </row>
    <row r="48" spans="2:11" customFormat="1" ht="15" customHeight="1" x14ac:dyDescent="0.2">
      <c r="B48" s="209"/>
      <c r="C48" s="210"/>
      <c r="D48" s="210"/>
      <c r="E48" s="331" t="s">
        <v>3121</v>
      </c>
      <c r="F48" s="331"/>
      <c r="G48" s="331"/>
      <c r="H48" s="331"/>
      <c r="I48" s="331"/>
      <c r="J48" s="331"/>
      <c r="K48" s="206"/>
    </row>
    <row r="49" spans="2:11" customFormat="1" ht="15" customHeight="1" x14ac:dyDescent="0.2">
      <c r="B49" s="209"/>
      <c r="C49" s="210"/>
      <c r="D49" s="210"/>
      <c r="E49" s="331" t="s">
        <v>3122</v>
      </c>
      <c r="F49" s="331"/>
      <c r="G49" s="331"/>
      <c r="H49" s="331"/>
      <c r="I49" s="331"/>
      <c r="J49" s="331"/>
      <c r="K49" s="206"/>
    </row>
    <row r="50" spans="2:11" customFormat="1" ht="15" customHeight="1" x14ac:dyDescent="0.2">
      <c r="B50" s="209"/>
      <c r="C50" s="210"/>
      <c r="D50" s="210"/>
      <c r="E50" s="331" t="s">
        <v>3123</v>
      </c>
      <c r="F50" s="331"/>
      <c r="G50" s="331"/>
      <c r="H50" s="331"/>
      <c r="I50" s="331"/>
      <c r="J50" s="331"/>
      <c r="K50" s="206"/>
    </row>
    <row r="51" spans="2:11" customFormat="1" ht="15" customHeight="1" x14ac:dyDescent="0.2">
      <c r="B51" s="209"/>
      <c r="C51" s="210"/>
      <c r="D51" s="331" t="s">
        <v>3124</v>
      </c>
      <c r="E51" s="331"/>
      <c r="F51" s="331"/>
      <c r="G51" s="331"/>
      <c r="H51" s="331"/>
      <c r="I51" s="331"/>
      <c r="J51" s="331"/>
      <c r="K51" s="206"/>
    </row>
    <row r="52" spans="2:11" customFormat="1" ht="25.5" customHeight="1" x14ac:dyDescent="0.35">
      <c r="B52" s="205"/>
      <c r="C52" s="332" t="s">
        <v>3125</v>
      </c>
      <c r="D52" s="332"/>
      <c r="E52" s="332"/>
      <c r="F52" s="332"/>
      <c r="G52" s="332"/>
      <c r="H52" s="332"/>
      <c r="I52" s="332"/>
      <c r="J52" s="332"/>
      <c r="K52" s="206"/>
    </row>
    <row r="53" spans="2:11" customFormat="1" ht="5.25" customHeight="1" x14ac:dyDescent="0.2">
      <c r="B53" s="205"/>
      <c r="C53" s="207"/>
      <c r="D53" s="207"/>
      <c r="E53" s="207"/>
      <c r="F53" s="207"/>
      <c r="G53" s="207"/>
      <c r="H53" s="207"/>
      <c r="I53" s="207"/>
      <c r="J53" s="207"/>
      <c r="K53" s="206"/>
    </row>
    <row r="54" spans="2:11" customFormat="1" ht="15" customHeight="1" x14ac:dyDescent="0.2">
      <c r="B54" s="205"/>
      <c r="C54" s="331" t="s">
        <v>3126</v>
      </c>
      <c r="D54" s="331"/>
      <c r="E54" s="331"/>
      <c r="F54" s="331"/>
      <c r="G54" s="331"/>
      <c r="H54" s="331"/>
      <c r="I54" s="331"/>
      <c r="J54" s="331"/>
      <c r="K54" s="206"/>
    </row>
    <row r="55" spans="2:11" customFormat="1" ht="15" customHeight="1" x14ac:dyDescent="0.2">
      <c r="B55" s="205"/>
      <c r="C55" s="331" t="s">
        <v>3127</v>
      </c>
      <c r="D55" s="331"/>
      <c r="E55" s="331"/>
      <c r="F55" s="331"/>
      <c r="G55" s="331"/>
      <c r="H55" s="331"/>
      <c r="I55" s="331"/>
      <c r="J55" s="331"/>
      <c r="K55" s="206"/>
    </row>
    <row r="56" spans="2:11" customFormat="1" ht="12.75" customHeight="1" x14ac:dyDescent="0.2">
      <c r="B56" s="205"/>
      <c r="C56" s="208"/>
      <c r="D56" s="208"/>
      <c r="E56" s="208"/>
      <c r="F56" s="208"/>
      <c r="G56" s="208"/>
      <c r="H56" s="208"/>
      <c r="I56" s="208"/>
      <c r="J56" s="208"/>
      <c r="K56" s="206"/>
    </row>
    <row r="57" spans="2:11" customFormat="1" ht="15" customHeight="1" x14ac:dyDescent="0.2">
      <c r="B57" s="205"/>
      <c r="C57" s="331" t="s">
        <v>3128</v>
      </c>
      <c r="D57" s="331"/>
      <c r="E57" s="331"/>
      <c r="F57" s="331"/>
      <c r="G57" s="331"/>
      <c r="H57" s="331"/>
      <c r="I57" s="331"/>
      <c r="J57" s="331"/>
      <c r="K57" s="206"/>
    </row>
    <row r="58" spans="2:11" customFormat="1" ht="15" customHeight="1" x14ac:dyDescent="0.2">
      <c r="B58" s="205"/>
      <c r="C58" s="210"/>
      <c r="D58" s="331" t="s">
        <v>3129</v>
      </c>
      <c r="E58" s="331"/>
      <c r="F58" s="331"/>
      <c r="G58" s="331"/>
      <c r="H58" s="331"/>
      <c r="I58" s="331"/>
      <c r="J58" s="331"/>
      <c r="K58" s="206"/>
    </row>
    <row r="59" spans="2:11" customFormat="1" ht="15" customHeight="1" x14ac:dyDescent="0.2">
      <c r="B59" s="205"/>
      <c r="C59" s="210"/>
      <c r="D59" s="331" t="s">
        <v>3130</v>
      </c>
      <c r="E59" s="331"/>
      <c r="F59" s="331"/>
      <c r="G59" s="331"/>
      <c r="H59" s="331"/>
      <c r="I59" s="331"/>
      <c r="J59" s="331"/>
      <c r="K59" s="206"/>
    </row>
    <row r="60" spans="2:11" customFormat="1" ht="15" customHeight="1" x14ac:dyDescent="0.2">
      <c r="B60" s="205"/>
      <c r="C60" s="210"/>
      <c r="D60" s="331" t="s">
        <v>3131</v>
      </c>
      <c r="E60" s="331"/>
      <c r="F60" s="331"/>
      <c r="G60" s="331"/>
      <c r="H60" s="331"/>
      <c r="I60" s="331"/>
      <c r="J60" s="331"/>
      <c r="K60" s="206"/>
    </row>
    <row r="61" spans="2:11" customFormat="1" ht="15" customHeight="1" x14ac:dyDescent="0.2">
      <c r="B61" s="205"/>
      <c r="C61" s="210"/>
      <c r="D61" s="331" t="s">
        <v>3132</v>
      </c>
      <c r="E61" s="331"/>
      <c r="F61" s="331"/>
      <c r="G61" s="331"/>
      <c r="H61" s="331"/>
      <c r="I61" s="331"/>
      <c r="J61" s="331"/>
      <c r="K61" s="206"/>
    </row>
    <row r="62" spans="2:11" customFormat="1" ht="15" customHeight="1" x14ac:dyDescent="0.2">
      <c r="B62" s="205"/>
      <c r="C62" s="210"/>
      <c r="D62" s="330" t="s">
        <v>3133</v>
      </c>
      <c r="E62" s="330"/>
      <c r="F62" s="330"/>
      <c r="G62" s="330"/>
      <c r="H62" s="330"/>
      <c r="I62" s="330"/>
      <c r="J62" s="330"/>
      <c r="K62" s="206"/>
    </row>
    <row r="63" spans="2:11" customFormat="1" ht="15" customHeight="1" x14ac:dyDescent="0.2">
      <c r="B63" s="205"/>
      <c r="C63" s="210"/>
      <c r="D63" s="331" t="s">
        <v>3134</v>
      </c>
      <c r="E63" s="331"/>
      <c r="F63" s="331"/>
      <c r="G63" s="331"/>
      <c r="H63" s="331"/>
      <c r="I63" s="331"/>
      <c r="J63" s="331"/>
      <c r="K63" s="206"/>
    </row>
    <row r="64" spans="2:11" customFormat="1" ht="12.75" customHeight="1" x14ac:dyDescent="0.2">
      <c r="B64" s="205"/>
      <c r="C64" s="210"/>
      <c r="D64" s="210"/>
      <c r="E64" s="213"/>
      <c r="F64" s="210"/>
      <c r="G64" s="210"/>
      <c r="H64" s="210"/>
      <c r="I64" s="210"/>
      <c r="J64" s="210"/>
      <c r="K64" s="206"/>
    </row>
    <row r="65" spans="2:11" customFormat="1" ht="15" customHeight="1" x14ac:dyDescent="0.2">
      <c r="B65" s="205"/>
      <c r="C65" s="210"/>
      <c r="D65" s="331" t="s">
        <v>3135</v>
      </c>
      <c r="E65" s="331"/>
      <c r="F65" s="331"/>
      <c r="G65" s="331"/>
      <c r="H65" s="331"/>
      <c r="I65" s="331"/>
      <c r="J65" s="331"/>
      <c r="K65" s="206"/>
    </row>
    <row r="66" spans="2:11" customFormat="1" ht="15" customHeight="1" x14ac:dyDescent="0.2">
      <c r="B66" s="205"/>
      <c r="C66" s="210"/>
      <c r="D66" s="330" t="s">
        <v>3136</v>
      </c>
      <c r="E66" s="330"/>
      <c r="F66" s="330"/>
      <c r="G66" s="330"/>
      <c r="H66" s="330"/>
      <c r="I66" s="330"/>
      <c r="J66" s="330"/>
      <c r="K66" s="206"/>
    </row>
    <row r="67" spans="2:11" customFormat="1" ht="15" customHeight="1" x14ac:dyDescent="0.2">
      <c r="B67" s="205"/>
      <c r="C67" s="210"/>
      <c r="D67" s="331" t="s">
        <v>3137</v>
      </c>
      <c r="E67" s="331"/>
      <c r="F67" s="331"/>
      <c r="G67" s="331"/>
      <c r="H67" s="331"/>
      <c r="I67" s="331"/>
      <c r="J67" s="331"/>
      <c r="K67" s="206"/>
    </row>
    <row r="68" spans="2:11" customFormat="1" ht="15" customHeight="1" x14ac:dyDescent="0.2">
      <c r="B68" s="205"/>
      <c r="C68" s="210"/>
      <c r="D68" s="331" t="s">
        <v>3138</v>
      </c>
      <c r="E68" s="331"/>
      <c r="F68" s="331"/>
      <c r="G68" s="331"/>
      <c r="H68" s="331"/>
      <c r="I68" s="331"/>
      <c r="J68" s="331"/>
      <c r="K68" s="206"/>
    </row>
    <row r="69" spans="2:11" customFormat="1" ht="15" customHeight="1" x14ac:dyDescent="0.2">
      <c r="B69" s="205"/>
      <c r="C69" s="210"/>
      <c r="D69" s="331" t="s">
        <v>3139</v>
      </c>
      <c r="E69" s="331"/>
      <c r="F69" s="331"/>
      <c r="G69" s="331"/>
      <c r="H69" s="331"/>
      <c r="I69" s="331"/>
      <c r="J69" s="331"/>
      <c r="K69" s="206"/>
    </row>
    <row r="70" spans="2:11" customFormat="1" ht="15" customHeight="1" x14ac:dyDescent="0.2">
      <c r="B70" s="205"/>
      <c r="C70" s="210"/>
      <c r="D70" s="331" t="s">
        <v>3140</v>
      </c>
      <c r="E70" s="331"/>
      <c r="F70" s="331"/>
      <c r="G70" s="331"/>
      <c r="H70" s="331"/>
      <c r="I70" s="331"/>
      <c r="J70" s="331"/>
      <c r="K70" s="206"/>
    </row>
    <row r="71" spans="2:11" customFormat="1" ht="12.75" customHeight="1" x14ac:dyDescent="0.2">
      <c r="B71" s="214"/>
      <c r="C71" s="215"/>
      <c r="D71" s="215"/>
      <c r="E71" s="215"/>
      <c r="F71" s="215"/>
      <c r="G71" s="215"/>
      <c r="H71" s="215"/>
      <c r="I71" s="215"/>
      <c r="J71" s="215"/>
      <c r="K71" s="216"/>
    </row>
    <row r="72" spans="2:11" customFormat="1" ht="18.899999999999999" customHeight="1" x14ac:dyDescent="0.2">
      <c r="B72" s="217"/>
      <c r="C72" s="217"/>
      <c r="D72" s="217"/>
      <c r="E72" s="217"/>
      <c r="F72" s="217"/>
      <c r="G72" s="217"/>
      <c r="H72" s="217"/>
      <c r="I72" s="217"/>
      <c r="J72" s="217"/>
      <c r="K72" s="218"/>
    </row>
    <row r="73" spans="2:11" customFormat="1" ht="18.899999999999999" customHeight="1" x14ac:dyDescent="0.2">
      <c r="B73" s="218"/>
      <c r="C73" s="218"/>
      <c r="D73" s="218"/>
      <c r="E73" s="218"/>
      <c r="F73" s="218"/>
      <c r="G73" s="218"/>
      <c r="H73" s="218"/>
      <c r="I73" s="218"/>
      <c r="J73" s="218"/>
      <c r="K73" s="218"/>
    </row>
    <row r="74" spans="2:11" customFormat="1" ht="7.5" customHeight="1" x14ac:dyDescent="0.2">
      <c r="B74" s="219"/>
      <c r="C74" s="220"/>
      <c r="D74" s="220"/>
      <c r="E74" s="220"/>
      <c r="F74" s="220"/>
      <c r="G74" s="220"/>
      <c r="H74" s="220"/>
      <c r="I74" s="220"/>
      <c r="J74" s="220"/>
      <c r="K74" s="221"/>
    </row>
    <row r="75" spans="2:11" customFormat="1" ht="45" customHeight="1" x14ac:dyDescent="0.2">
      <c r="B75" s="222"/>
      <c r="C75" s="329" t="s">
        <v>3141</v>
      </c>
      <c r="D75" s="329"/>
      <c r="E75" s="329"/>
      <c r="F75" s="329"/>
      <c r="G75" s="329"/>
      <c r="H75" s="329"/>
      <c r="I75" s="329"/>
      <c r="J75" s="329"/>
      <c r="K75" s="223"/>
    </row>
    <row r="76" spans="2:11" customFormat="1" ht="17.25" customHeight="1" x14ac:dyDescent="0.2">
      <c r="B76" s="222"/>
      <c r="C76" s="224" t="s">
        <v>3142</v>
      </c>
      <c r="D76" s="224"/>
      <c r="E76" s="224"/>
      <c r="F76" s="224" t="s">
        <v>3143</v>
      </c>
      <c r="G76" s="225"/>
      <c r="H76" s="224" t="s">
        <v>57</v>
      </c>
      <c r="I76" s="224" t="s">
        <v>60</v>
      </c>
      <c r="J76" s="224" t="s">
        <v>3144</v>
      </c>
      <c r="K76" s="223"/>
    </row>
    <row r="77" spans="2:11" customFormat="1" ht="17.25" customHeight="1" x14ac:dyDescent="0.2">
      <c r="B77" s="222"/>
      <c r="C77" s="226" t="s">
        <v>3145</v>
      </c>
      <c r="D77" s="226"/>
      <c r="E77" s="226"/>
      <c r="F77" s="227" t="s">
        <v>3146</v>
      </c>
      <c r="G77" s="228"/>
      <c r="H77" s="226"/>
      <c r="I77" s="226"/>
      <c r="J77" s="226" t="s">
        <v>3147</v>
      </c>
      <c r="K77" s="223"/>
    </row>
    <row r="78" spans="2:11" customFormat="1" ht="5.25" customHeight="1" x14ac:dyDescent="0.2">
      <c r="B78" s="222"/>
      <c r="C78" s="229"/>
      <c r="D78" s="229"/>
      <c r="E78" s="229"/>
      <c r="F78" s="229"/>
      <c r="G78" s="230"/>
      <c r="H78" s="229"/>
      <c r="I78" s="229"/>
      <c r="J78" s="229"/>
      <c r="K78" s="223"/>
    </row>
    <row r="79" spans="2:11" customFormat="1" ht="15" customHeight="1" x14ac:dyDescent="0.2">
      <c r="B79" s="222"/>
      <c r="C79" s="211" t="s">
        <v>56</v>
      </c>
      <c r="D79" s="231"/>
      <c r="E79" s="231"/>
      <c r="F79" s="232" t="s">
        <v>3148</v>
      </c>
      <c r="G79" s="233"/>
      <c r="H79" s="211" t="s">
        <v>3149</v>
      </c>
      <c r="I79" s="211" t="s">
        <v>3150</v>
      </c>
      <c r="J79" s="211">
        <v>20</v>
      </c>
      <c r="K79" s="223"/>
    </row>
    <row r="80" spans="2:11" customFormat="1" ht="15" customHeight="1" x14ac:dyDescent="0.2">
      <c r="B80" s="222"/>
      <c r="C80" s="211" t="s">
        <v>3151</v>
      </c>
      <c r="D80" s="211"/>
      <c r="E80" s="211"/>
      <c r="F80" s="232" t="s">
        <v>3148</v>
      </c>
      <c r="G80" s="233"/>
      <c r="H80" s="211" t="s">
        <v>3152</v>
      </c>
      <c r="I80" s="211" t="s">
        <v>3150</v>
      </c>
      <c r="J80" s="211">
        <v>120</v>
      </c>
      <c r="K80" s="223"/>
    </row>
    <row r="81" spans="2:11" customFormat="1" ht="15" customHeight="1" x14ac:dyDescent="0.2">
      <c r="B81" s="234"/>
      <c r="C81" s="211" t="s">
        <v>3153</v>
      </c>
      <c r="D81" s="211"/>
      <c r="E81" s="211"/>
      <c r="F81" s="232" t="s">
        <v>3154</v>
      </c>
      <c r="G81" s="233"/>
      <c r="H81" s="211" t="s">
        <v>3155</v>
      </c>
      <c r="I81" s="211" t="s">
        <v>3150</v>
      </c>
      <c r="J81" s="211">
        <v>50</v>
      </c>
      <c r="K81" s="223"/>
    </row>
    <row r="82" spans="2:11" customFormat="1" ht="15" customHeight="1" x14ac:dyDescent="0.2">
      <c r="B82" s="234"/>
      <c r="C82" s="211" t="s">
        <v>3156</v>
      </c>
      <c r="D82" s="211"/>
      <c r="E82" s="211"/>
      <c r="F82" s="232" t="s">
        <v>3148</v>
      </c>
      <c r="G82" s="233"/>
      <c r="H82" s="211" t="s">
        <v>3157</v>
      </c>
      <c r="I82" s="211" t="s">
        <v>3158</v>
      </c>
      <c r="J82" s="211"/>
      <c r="K82" s="223"/>
    </row>
    <row r="83" spans="2:11" customFormat="1" ht="15" customHeight="1" x14ac:dyDescent="0.2">
      <c r="B83" s="234"/>
      <c r="C83" s="211" t="s">
        <v>3159</v>
      </c>
      <c r="D83" s="211"/>
      <c r="E83" s="211"/>
      <c r="F83" s="232" t="s">
        <v>3154</v>
      </c>
      <c r="G83" s="211"/>
      <c r="H83" s="211" t="s">
        <v>3160</v>
      </c>
      <c r="I83" s="211" t="s">
        <v>3150</v>
      </c>
      <c r="J83" s="211">
        <v>15</v>
      </c>
      <c r="K83" s="223"/>
    </row>
    <row r="84" spans="2:11" customFormat="1" ht="15" customHeight="1" x14ac:dyDescent="0.2">
      <c r="B84" s="234"/>
      <c r="C84" s="211" t="s">
        <v>3161</v>
      </c>
      <c r="D84" s="211"/>
      <c r="E84" s="211"/>
      <c r="F84" s="232" t="s">
        <v>3154</v>
      </c>
      <c r="G84" s="211"/>
      <c r="H84" s="211" t="s">
        <v>3162</v>
      </c>
      <c r="I84" s="211" t="s">
        <v>3150</v>
      </c>
      <c r="J84" s="211">
        <v>15</v>
      </c>
      <c r="K84" s="223"/>
    </row>
    <row r="85" spans="2:11" customFormat="1" ht="15" customHeight="1" x14ac:dyDescent="0.2">
      <c r="B85" s="234"/>
      <c r="C85" s="211" t="s">
        <v>3163</v>
      </c>
      <c r="D85" s="211"/>
      <c r="E85" s="211"/>
      <c r="F85" s="232" t="s">
        <v>3154</v>
      </c>
      <c r="G85" s="211"/>
      <c r="H85" s="211" t="s">
        <v>3164</v>
      </c>
      <c r="I85" s="211" t="s">
        <v>3150</v>
      </c>
      <c r="J85" s="211">
        <v>20</v>
      </c>
      <c r="K85" s="223"/>
    </row>
    <row r="86" spans="2:11" customFormat="1" ht="15" customHeight="1" x14ac:dyDescent="0.2">
      <c r="B86" s="234"/>
      <c r="C86" s="211" t="s">
        <v>3165</v>
      </c>
      <c r="D86" s="211"/>
      <c r="E86" s="211"/>
      <c r="F86" s="232" t="s">
        <v>3154</v>
      </c>
      <c r="G86" s="211"/>
      <c r="H86" s="211" t="s">
        <v>3166</v>
      </c>
      <c r="I86" s="211" t="s">
        <v>3150</v>
      </c>
      <c r="J86" s="211">
        <v>20</v>
      </c>
      <c r="K86" s="223"/>
    </row>
    <row r="87" spans="2:11" customFormat="1" ht="15" customHeight="1" x14ac:dyDescent="0.2">
      <c r="B87" s="234"/>
      <c r="C87" s="211" t="s">
        <v>3167</v>
      </c>
      <c r="D87" s="211"/>
      <c r="E87" s="211"/>
      <c r="F87" s="232" t="s">
        <v>3154</v>
      </c>
      <c r="G87" s="233"/>
      <c r="H87" s="211" t="s">
        <v>3168</v>
      </c>
      <c r="I87" s="211" t="s">
        <v>3150</v>
      </c>
      <c r="J87" s="211">
        <v>50</v>
      </c>
      <c r="K87" s="223"/>
    </row>
    <row r="88" spans="2:11" customFormat="1" ht="15" customHeight="1" x14ac:dyDescent="0.2">
      <c r="B88" s="234"/>
      <c r="C88" s="211" t="s">
        <v>3169</v>
      </c>
      <c r="D88" s="211"/>
      <c r="E88" s="211"/>
      <c r="F88" s="232" t="s">
        <v>3154</v>
      </c>
      <c r="G88" s="233"/>
      <c r="H88" s="211" t="s">
        <v>3170</v>
      </c>
      <c r="I88" s="211" t="s">
        <v>3150</v>
      </c>
      <c r="J88" s="211">
        <v>20</v>
      </c>
      <c r="K88" s="223"/>
    </row>
    <row r="89" spans="2:11" customFormat="1" ht="15" customHeight="1" x14ac:dyDescent="0.2">
      <c r="B89" s="234"/>
      <c r="C89" s="211" t="s">
        <v>3171</v>
      </c>
      <c r="D89" s="211"/>
      <c r="E89" s="211"/>
      <c r="F89" s="232" t="s">
        <v>3154</v>
      </c>
      <c r="G89" s="233"/>
      <c r="H89" s="211" t="s">
        <v>3172</v>
      </c>
      <c r="I89" s="211" t="s">
        <v>3150</v>
      </c>
      <c r="J89" s="211">
        <v>20</v>
      </c>
      <c r="K89" s="223"/>
    </row>
    <row r="90" spans="2:11" customFormat="1" ht="15" customHeight="1" x14ac:dyDescent="0.2">
      <c r="B90" s="234"/>
      <c r="C90" s="211" t="s">
        <v>3173</v>
      </c>
      <c r="D90" s="211"/>
      <c r="E90" s="211"/>
      <c r="F90" s="232" t="s">
        <v>3154</v>
      </c>
      <c r="G90" s="233"/>
      <c r="H90" s="211" t="s">
        <v>3174</v>
      </c>
      <c r="I90" s="211" t="s">
        <v>3150</v>
      </c>
      <c r="J90" s="211">
        <v>50</v>
      </c>
      <c r="K90" s="223"/>
    </row>
    <row r="91" spans="2:11" customFormat="1" ht="15" customHeight="1" x14ac:dyDescent="0.2">
      <c r="B91" s="234"/>
      <c r="C91" s="211" t="s">
        <v>3175</v>
      </c>
      <c r="D91" s="211"/>
      <c r="E91" s="211"/>
      <c r="F91" s="232" t="s">
        <v>3154</v>
      </c>
      <c r="G91" s="233"/>
      <c r="H91" s="211" t="s">
        <v>3175</v>
      </c>
      <c r="I91" s="211" t="s">
        <v>3150</v>
      </c>
      <c r="J91" s="211">
        <v>50</v>
      </c>
      <c r="K91" s="223"/>
    </row>
    <row r="92" spans="2:11" customFormat="1" ht="15" customHeight="1" x14ac:dyDescent="0.2">
      <c r="B92" s="234"/>
      <c r="C92" s="211" t="s">
        <v>3176</v>
      </c>
      <c r="D92" s="211"/>
      <c r="E92" s="211"/>
      <c r="F92" s="232" t="s">
        <v>3154</v>
      </c>
      <c r="G92" s="233"/>
      <c r="H92" s="211" t="s">
        <v>3177</v>
      </c>
      <c r="I92" s="211" t="s">
        <v>3150</v>
      </c>
      <c r="J92" s="211">
        <v>255</v>
      </c>
      <c r="K92" s="223"/>
    </row>
    <row r="93" spans="2:11" customFormat="1" ht="15" customHeight="1" x14ac:dyDescent="0.2">
      <c r="B93" s="234"/>
      <c r="C93" s="211" t="s">
        <v>3178</v>
      </c>
      <c r="D93" s="211"/>
      <c r="E93" s="211"/>
      <c r="F93" s="232" t="s">
        <v>3148</v>
      </c>
      <c r="G93" s="233"/>
      <c r="H93" s="211" t="s">
        <v>3179</v>
      </c>
      <c r="I93" s="211" t="s">
        <v>3180</v>
      </c>
      <c r="J93" s="211"/>
      <c r="K93" s="223"/>
    </row>
    <row r="94" spans="2:11" customFormat="1" ht="15" customHeight="1" x14ac:dyDescent="0.2">
      <c r="B94" s="234"/>
      <c r="C94" s="211" t="s">
        <v>3181</v>
      </c>
      <c r="D94" s="211"/>
      <c r="E94" s="211"/>
      <c r="F94" s="232" t="s">
        <v>3148</v>
      </c>
      <c r="G94" s="233"/>
      <c r="H94" s="211" t="s">
        <v>3182</v>
      </c>
      <c r="I94" s="211" t="s">
        <v>3183</v>
      </c>
      <c r="J94" s="211"/>
      <c r="K94" s="223"/>
    </row>
    <row r="95" spans="2:11" customFormat="1" ht="15" customHeight="1" x14ac:dyDescent="0.2">
      <c r="B95" s="234"/>
      <c r="C95" s="211" t="s">
        <v>3184</v>
      </c>
      <c r="D95" s="211"/>
      <c r="E95" s="211"/>
      <c r="F95" s="232" t="s">
        <v>3148</v>
      </c>
      <c r="G95" s="233"/>
      <c r="H95" s="211" t="s">
        <v>3184</v>
      </c>
      <c r="I95" s="211" t="s">
        <v>3183</v>
      </c>
      <c r="J95" s="211"/>
      <c r="K95" s="223"/>
    </row>
    <row r="96" spans="2:11" customFormat="1" ht="15" customHeight="1" x14ac:dyDescent="0.2">
      <c r="B96" s="234"/>
      <c r="C96" s="211" t="s">
        <v>41</v>
      </c>
      <c r="D96" s="211"/>
      <c r="E96" s="211"/>
      <c r="F96" s="232" t="s">
        <v>3148</v>
      </c>
      <c r="G96" s="233"/>
      <c r="H96" s="211" t="s">
        <v>3185</v>
      </c>
      <c r="I96" s="211" t="s">
        <v>3183</v>
      </c>
      <c r="J96" s="211"/>
      <c r="K96" s="223"/>
    </row>
    <row r="97" spans="2:11" customFormat="1" ht="15" customHeight="1" x14ac:dyDescent="0.2">
      <c r="B97" s="234"/>
      <c r="C97" s="211" t="s">
        <v>51</v>
      </c>
      <c r="D97" s="211"/>
      <c r="E97" s="211"/>
      <c r="F97" s="232" t="s">
        <v>3148</v>
      </c>
      <c r="G97" s="233"/>
      <c r="H97" s="211" t="s">
        <v>3186</v>
      </c>
      <c r="I97" s="211" t="s">
        <v>3183</v>
      </c>
      <c r="J97" s="211"/>
      <c r="K97" s="223"/>
    </row>
    <row r="98" spans="2:11" customFormat="1" ht="15" customHeight="1" x14ac:dyDescent="0.2">
      <c r="B98" s="235"/>
      <c r="C98" s="236"/>
      <c r="D98" s="236"/>
      <c r="E98" s="236"/>
      <c r="F98" s="236"/>
      <c r="G98" s="236"/>
      <c r="H98" s="236"/>
      <c r="I98" s="236"/>
      <c r="J98" s="236"/>
      <c r="K98" s="237"/>
    </row>
    <row r="99" spans="2:11" customFormat="1" ht="18.899999999999999" customHeight="1" x14ac:dyDescent="0.2">
      <c r="B99" s="238"/>
      <c r="C99" s="239"/>
      <c r="D99" s="239"/>
      <c r="E99" s="239"/>
      <c r="F99" s="239"/>
      <c r="G99" s="239"/>
      <c r="H99" s="239"/>
      <c r="I99" s="239"/>
      <c r="J99" s="239"/>
      <c r="K99" s="238"/>
    </row>
    <row r="100" spans="2:11" customFormat="1" ht="18.899999999999999" customHeight="1" x14ac:dyDescent="0.2">
      <c r="B100" s="218"/>
      <c r="C100" s="218"/>
      <c r="D100" s="218"/>
      <c r="E100" s="218"/>
      <c r="F100" s="218"/>
      <c r="G100" s="218"/>
      <c r="H100" s="218"/>
      <c r="I100" s="218"/>
      <c r="J100" s="218"/>
      <c r="K100" s="218"/>
    </row>
    <row r="101" spans="2:11" customFormat="1" ht="7.5" customHeight="1" x14ac:dyDescent="0.2">
      <c r="B101" s="219"/>
      <c r="C101" s="220"/>
      <c r="D101" s="220"/>
      <c r="E101" s="220"/>
      <c r="F101" s="220"/>
      <c r="G101" s="220"/>
      <c r="H101" s="220"/>
      <c r="I101" s="220"/>
      <c r="J101" s="220"/>
      <c r="K101" s="221"/>
    </row>
    <row r="102" spans="2:11" customFormat="1" ht="45" customHeight="1" x14ac:dyDescent="0.2">
      <c r="B102" s="222"/>
      <c r="C102" s="329" t="s">
        <v>3187</v>
      </c>
      <c r="D102" s="329"/>
      <c r="E102" s="329"/>
      <c r="F102" s="329"/>
      <c r="G102" s="329"/>
      <c r="H102" s="329"/>
      <c r="I102" s="329"/>
      <c r="J102" s="329"/>
      <c r="K102" s="223"/>
    </row>
    <row r="103" spans="2:11" customFormat="1" ht="17.25" customHeight="1" x14ac:dyDescent="0.2">
      <c r="B103" s="222"/>
      <c r="C103" s="224" t="s">
        <v>3142</v>
      </c>
      <c r="D103" s="224"/>
      <c r="E103" s="224"/>
      <c r="F103" s="224" t="s">
        <v>3143</v>
      </c>
      <c r="G103" s="225"/>
      <c r="H103" s="224" t="s">
        <v>57</v>
      </c>
      <c r="I103" s="224" t="s">
        <v>60</v>
      </c>
      <c r="J103" s="224" t="s">
        <v>3144</v>
      </c>
      <c r="K103" s="223"/>
    </row>
    <row r="104" spans="2:11" customFormat="1" ht="17.25" customHeight="1" x14ac:dyDescent="0.2">
      <c r="B104" s="222"/>
      <c r="C104" s="226" t="s">
        <v>3145</v>
      </c>
      <c r="D104" s="226"/>
      <c r="E104" s="226"/>
      <c r="F104" s="227" t="s">
        <v>3146</v>
      </c>
      <c r="G104" s="228"/>
      <c r="H104" s="226"/>
      <c r="I104" s="226"/>
      <c r="J104" s="226" t="s">
        <v>3147</v>
      </c>
      <c r="K104" s="223"/>
    </row>
    <row r="105" spans="2:11" customFormat="1" ht="5.25" customHeight="1" x14ac:dyDescent="0.2">
      <c r="B105" s="222"/>
      <c r="C105" s="224"/>
      <c r="D105" s="224"/>
      <c r="E105" s="224"/>
      <c r="F105" s="224"/>
      <c r="G105" s="240"/>
      <c r="H105" s="224"/>
      <c r="I105" s="224"/>
      <c r="J105" s="224"/>
      <c r="K105" s="223"/>
    </row>
    <row r="106" spans="2:11" customFormat="1" ht="15" customHeight="1" x14ac:dyDescent="0.2">
      <c r="B106" s="222"/>
      <c r="C106" s="211" t="s">
        <v>56</v>
      </c>
      <c r="D106" s="231"/>
      <c r="E106" s="231"/>
      <c r="F106" s="232" t="s">
        <v>3148</v>
      </c>
      <c r="G106" s="211"/>
      <c r="H106" s="211" t="s">
        <v>3188</v>
      </c>
      <c r="I106" s="211" t="s">
        <v>3150</v>
      </c>
      <c r="J106" s="211">
        <v>20</v>
      </c>
      <c r="K106" s="223"/>
    </row>
    <row r="107" spans="2:11" customFormat="1" ht="15" customHeight="1" x14ac:dyDescent="0.2">
      <c r="B107" s="222"/>
      <c r="C107" s="211" t="s">
        <v>3151</v>
      </c>
      <c r="D107" s="211"/>
      <c r="E107" s="211"/>
      <c r="F107" s="232" t="s">
        <v>3148</v>
      </c>
      <c r="G107" s="211"/>
      <c r="H107" s="211" t="s">
        <v>3188</v>
      </c>
      <c r="I107" s="211" t="s">
        <v>3150</v>
      </c>
      <c r="J107" s="211">
        <v>120</v>
      </c>
      <c r="K107" s="223"/>
    </row>
    <row r="108" spans="2:11" customFormat="1" ht="15" customHeight="1" x14ac:dyDescent="0.2">
      <c r="B108" s="234"/>
      <c r="C108" s="211" t="s">
        <v>3153</v>
      </c>
      <c r="D108" s="211"/>
      <c r="E108" s="211"/>
      <c r="F108" s="232" t="s">
        <v>3154</v>
      </c>
      <c r="G108" s="211"/>
      <c r="H108" s="211" t="s">
        <v>3188</v>
      </c>
      <c r="I108" s="211" t="s">
        <v>3150</v>
      </c>
      <c r="J108" s="211">
        <v>50</v>
      </c>
      <c r="K108" s="223"/>
    </row>
    <row r="109" spans="2:11" customFormat="1" ht="15" customHeight="1" x14ac:dyDescent="0.2">
      <c r="B109" s="234"/>
      <c r="C109" s="211" t="s">
        <v>3156</v>
      </c>
      <c r="D109" s="211"/>
      <c r="E109" s="211"/>
      <c r="F109" s="232" t="s">
        <v>3148</v>
      </c>
      <c r="G109" s="211"/>
      <c r="H109" s="211" t="s">
        <v>3188</v>
      </c>
      <c r="I109" s="211" t="s">
        <v>3158</v>
      </c>
      <c r="J109" s="211"/>
      <c r="K109" s="223"/>
    </row>
    <row r="110" spans="2:11" customFormat="1" ht="15" customHeight="1" x14ac:dyDescent="0.2">
      <c r="B110" s="234"/>
      <c r="C110" s="211" t="s">
        <v>3167</v>
      </c>
      <c r="D110" s="211"/>
      <c r="E110" s="211"/>
      <c r="F110" s="232" t="s">
        <v>3154</v>
      </c>
      <c r="G110" s="211"/>
      <c r="H110" s="211" t="s">
        <v>3188</v>
      </c>
      <c r="I110" s="211" t="s">
        <v>3150</v>
      </c>
      <c r="J110" s="211">
        <v>50</v>
      </c>
      <c r="K110" s="223"/>
    </row>
    <row r="111" spans="2:11" customFormat="1" ht="15" customHeight="1" x14ac:dyDescent="0.2">
      <c r="B111" s="234"/>
      <c r="C111" s="211" t="s">
        <v>3175</v>
      </c>
      <c r="D111" s="211"/>
      <c r="E111" s="211"/>
      <c r="F111" s="232" t="s">
        <v>3154</v>
      </c>
      <c r="G111" s="211"/>
      <c r="H111" s="211" t="s">
        <v>3188</v>
      </c>
      <c r="I111" s="211" t="s">
        <v>3150</v>
      </c>
      <c r="J111" s="211">
        <v>50</v>
      </c>
      <c r="K111" s="223"/>
    </row>
    <row r="112" spans="2:11" customFormat="1" ht="15" customHeight="1" x14ac:dyDescent="0.2">
      <c r="B112" s="234"/>
      <c r="C112" s="211" t="s">
        <v>3173</v>
      </c>
      <c r="D112" s="211"/>
      <c r="E112" s="211"/>
      <c r="F112" s="232" t="s">
        <v>3154</v>
      </c>
      <c r="G112" s="211"/>
      <c r="H112" s="211" t="s">
        <v>3188</v>
      </c>
      <c r="I112" s="211" t="s">
        <v>3150</v>
      </c>
      <c r="J112" s="211">
        <v>50</v>
      </c>
      <c r="K112" s="223"/>
    </row>
    <row r="113" spans="2:11" customFormat="1" ht="15" customHeight="1" x14ac:dyDescent="0.2">
      <c r="B113" s="234"/>
      <c r="C113" s="211" t="s">
        <v>56</v>
      </c>
      <c r="D113" s="211"/>
      <c r="E113" s="211"/>
      <c r="F113" s="232" t="s">
        <v>3148</v>
      </c>
      <c r="G113" s="211"/>
      <c r="H113" s="211" t="s">
        <v>3189</v>
      </c>
      <c r="I113" s="211" t="s">
        <v>3150</v>
      </c>
      <c r="J113" s="211">
        <v>20</v>
      </c>
      <c r="K113" s="223"/>
    </row>
    <row r="114" spans="2:11" customFormat="1" ht="15" customHeight="1" x14ac:dyDescent="0.2">
      <c r="B114" s="234"/>
      <c r="C114" s="211" t="s">
        <v>3190</v>
      </c>
      <c r="D114" s="211"/>
      <c r="E114" s="211"/>
      <c r="F114" s="232" t="s">
        <v>3148</v>
      </c>
      <c r="G114" s="211"/>
      <c r="H114" s="211" t="s">
        <v>3191</v>
      </c>
      <c r="I114" s="211" t="s">
        <v>3150</v>
      </c>
      <c r="J114" s="211">
        <v>120</v>
      </c>
      <c r="K114" s="223"/>
    </row>
    <row r="115" spans="2:11" customFormat="1" ht="15" customHeight="1" x14ac:dyDescent="0.2">
      <c r="B115" s="234"/>
      <c r="C115" s="211" t="s">
        <v>41</v>
      </c>
      <c r="D115" s="211"/>
      <c r="E115" s="211"/>
      <c r="F115" s="232" t="s">
        <v>3148</v>
      </c>
      <c r="G115" s="211"/>
      <c r="H115" s="211" t="s">
        <v>3192</v>
      </c>
      <c r="I115" s="211" t="s">
        <v>3183</v>
      </c>
      <c r="J115" s="211"/>
      <c r="K115" s="223"/>
    </row>
    <row r="116" spans="2:11" customFormat="1" ht="15" customHeight="1" x14ac:dyDescent="0.2">
      <c r="B116" s="234"/>
      <c r="C116" s="211" t="s">
        <v>51</v>
      </c>
      <c r="D116" s="211"/>
      <c r="E116" s="211"/>
      <c r="F116" s="232" t="s">
        <v>3148</v>
      </c>
      <c r="G116" s="211"/>
      <c r="H116" s="211" t="s">
        <v>3193</v>
      </c>
      <c r="I116" s="211" t="s">
        <v>3183</v>
      </c>
      <c r="J116" s="211"/>
      <c r="K116" s="223"/>
    </row>
    <row r="117" spans="2:11" customFormat="1" ht="15" customHeight="1" x14ac:dyDescent="0.2">
      <c r="B117" s="234"/>
      <c r="C117" s="211" t="s">
        <v>60</v>
      </c>
      <c r="D117" s="211"/>
      <c r="E117" s="211"/>
      <c r="F117" s="232" t="s">
        <v>3148</v>
      </c>
      <c r="G117" s="211"/>
      <c r="H117" s="211" t="s">
        <v>3194</v>
      </c>
      <c r="I117" s="211" t="s">
        <v>3195</v>
      </c>
      <c r="J117" s="211"/>
      <c r="K117" s="223"/>
    </row>
    <row r="118" spans="2:11" customFormat="1" ht="15" customHeight="1" x14ac:dyDescent="0.2">
      <c r="B118" s="235"/>
      <c r="C118" s="241"/>
      <c r="D118" s="241"/>
      <c r="E118" s="241"/>
      <c r="F118" s="241"/>
      <c r="G118" s="241"/>
      <c r="H118" s="241"/>
      <c r="I118" s="241"/>
      <c r="J118" s="241"/>
      <c r="K118" s="237"/>
    </row>
    <row r="119" spans="2:11" customFormat="1" ht="18.899999999999999" customHeight="1" x14ac:dyDescent="0.2">
      <c r="B119" s="242"/>
      <c r="C119" s="243"/>
      <c r="D119" s="243"/>
      <c r="E119" s="243"/>
      <c r="F119" s="244"/>
      <c r="G119" s="243"/>
      <c r="H119" s="243"/>
      <c r="I119" s="243"/>
      <c r="J119" s="243"/>
      <c r="K119" s="242"/>
    </row>
    <row r="120" spans="2:11" customFormat="1" ht="18.899999999999999" customHeight="1" x14ac:dyDescent="0.2">
      <c r="B120" s="218"/>
      <c r="C120" s="218"/>
      <c r="D120" s="218"/>
      <c r="E120" s="218"/>
      <c r="F120" s="218"/>
      <c r="G120" s="218"/>
      <c r="H120" s="218"/>
      <c r="I120" s="218"/>
      <c r="J120" s="218"/>
      <c r="K120" s="218"/>
    </row>
    <row r="121" spans="2:11" customFormat="1" ht="7.5" customHeight="1" x14ac:dyDescent="0.2">
      <c r="B121" s="245"/>
      <c r="C121" s="246"/>
      <c r="D121" s="246"/>
      <c r="E121" s="246"/>
      <c r="F121" s="246"/>
      <c r="G121" s="246"/>
      <c r="H121" s="246"/>
      <c r="I121" s="246"/>
      <c r="J121" s="246"/>
      <c r="K121" s="247"/>
    </row>
    <row r="122" spans="2:11" customFormat="1" ht="45" customHeight="1" x14ac:dyDescent="0.2">
      <c r="B122" s="248"/>
      <c r="C122" s="327" t="s">
        <v>3196</v>
      </c>
      <c r="D122" s="327"/>
      <c r="E122" s="327"/>
      <c r="F122" s="327"/>
      <c r="G122" s="327"/>
      <c r="H122" s="327"/>
      <c r="I122" s="327"/>
      <c r="J122" s="327"/>
      <c r="K122" s="249"/>
    </row>
    <row r="123" spans="2:11" customFormat="1" ht="17.25" customHeight="1" x14ac:dyDescent="0.2">
      <c r="B123" s="250"/>
      <c r="C123" s="224" t="s">
        <v>3142</v>
      </c>
      <c r="D123" s="224"/>
      <c r="E123" s="224"/>
      <c r="F123" s="224" t="s">
        <v>3143</v>
      </c>
      <c r="G123" s="225"/>
      <c r="H123" s="224" t="s">
        <v>57</v>
      </c>
      <c r="I123" s="224" t="s">
        <v>60</v>
      </c>
      <c r="J123" s="224" t="s">
        <v>3144</v>
      </c>
      <c r="K123" s="251"/>
    </row>
    <row r="124" spans="2:11" customFormat="1" ht="17.25" customHeight="1" x14ac:dyDescent="0.2">
      <c r="B124" s="250"/>
      <c r="C124" s="226" t="s">
        <v>3145</v>
      </c>
      <c r="D124" s="226"/>
      <c r="E124" s="226"/>
      <c r="F124" s="227" t="s">
        <v>3146</v>
      </c>
      <c r="G124" s="228"/>
      <c r="H124" s="226"/>
      <c r="I124" s="226"/>
      <c r="J124" s="226" t="s">
        <v>3147</v>
      </c>
      <c r="K124" s="251"/>
    </row>
    <row r="125" spans="2:11" customFormat="1" ht="5.25" customHeight="1" x14ac:dyDescent="0.2">
      <c r="B125" s="252"/>
      <c r="C125" s="229"/>
      <c r="D125" s="229"/>
      <c r="E125" s="229"/>
      <c r="F125" s="229"/>
      <c r="G125" s="253"/>
      <c r="H125" s="229"/>
      <c r="I125" s="229"/>
      <c r="J125" s="229"/>
      <c r="K125" s="254"/>
    </row>
    <row r="126" spans="2:11" customFormat="1" ht="15" customHeight="1" x14ac:dyDescent="0.2">
      <c r="B126" s="252"/>
      <c r="C126" s="211" t="s">
        <v>3151</v>
      </c>
      <c r="D126" s="231"/>
      <c r="E126" s="231"/>
      <c r="F126" s="232" t="s">
        <v>3148</v>
      </c>
      <c r="G126" s="211"/>
      <c r="H126" s="211" t="s">
        <v>3188</v>
      </c>
      <c r="I126" s="211" t="s">
        <v>3150</v>
      </c>
      <c r="J126" s="211">
        <v>120</v>
      </c>
      <c r="K126" s="255"/>
    </row>
    <row r="127" spans="2:11" customFormat="1" ht="15" customHeight="1" x14ac:dyDescent="0.2">
      <c r="B127" s="252"/>
      <c r="C127" s="211" t="s">
        <v>3197</v>
      </c>
      <c r="D127" s="211"/>
      <c r="E127" s="211"/>
      <c r="F127" s="232" t="s">
        <v>3148</v>
      </c>
      <c r="G127" s="211"/>
      <c r="H127" s="211" t="s">
        <v>3198</v>
      </c>
      <c r="I127" s="211" t="s">
        <v>3150</v>
      </c>
      <c r="J127" s="211" t="s">
        <v>3199</v>
      </c>
      <c r="K127" s="255"/>
    </row>
    <row r="128" spans="2:11" customFormat="1" ht="15" customHeight="1" x14ac:dyDescent="0.2">
      <c r="B128" s="252"/>
      <c r="C128" s="211" t="s">
        <v>3096</v>
      </c>
      <c r="D128" s="211"/>
      <c r="E128" s="211"/>
      <c r="F128" s="232" t="s">
        <v>3148</v>
      </c>
      <c r="G128" s="211"/>
      <c r="H128" s="211" t="s">
        <v>3200</v>
      </c>
      <c r="I128" s="211" t="s">
        <v>3150</v>
      </c>
      <c r="J128" s="211" t="s">
        <v>3199</v>
      </c>
      <c r="K128" s="255"/>
    </row>
    <row r="129" spans="2:11" customFormat="1" ht="15" customHeight="1" x14ac:dyDescent="0.2">
      <c r="B129" s="252"/>
      <c r="C129" s="211" t="s">
        <v>3159</v>
      </c>
      <c r="D129" s="211"/>
      <c r="E129" s="211"/>
      <c r="F129" s="232" t="s">
        <v>3154</v>
      </c>
      <c r="G129" s="211"/>
      <c r="H129" s="211" t="s">
        <v>3160</v>
      </c>
      <c r="I129" s="211" t="s">
        <v>3150</v>
      </c>
      <c r="J129" s="211">
        <v>15</v>
      </c>
      <c r="K129" s="255"/>
    </row>
    <row r="130" spans="2:11" customFormat="1" ht="15" customHeight="1" x14ac:dyDescent="0.2">
      <c r="B130" s="252"/>
      <c r="C130" s="211" t="s">
        <v>3161</v>
      </c>
      <c r="D130" s="211"/>
      <c r="E130" s="211"/>
      <c r="F130" s="232" t="s">
        <v>3154</v>
      </c>
      <c r="G130" s="211"/>
      <c r="H130" s="211" t="s">
        <v>3162</v>
      </c>
      <c r="I130" s="211" t="s">
        <v>3150</v>
      </c>
      <c r="J130" s="211">
        <v>15</v>
      </c>
      <c r="K130" s="255"/>
    </row>
    <row r="131" spans="2:11" customFormat="1" ht="15" customHeight="1" x14ac:dyDescent="0.2">
      <c r="B131" s="252"/>
      <c r="C131" s="211" t="s">
        <v>3163</v>
      </c>
      <c r="D131" s="211"/>
      <c r="E131" s="211"/>
      <c r="F131" s="232" t="s">
        <v>3154</v>
      </c>
      <c r="G131" s="211"/>
      <c r="H131" s="211" t="s">
        <v>3164</v>
      </c>
      <c r="I131" s="211" t="s">
        <v>3150</v>
      </c>
      <c r="J131" s="211">
        <v>20</v>
      </c>
      <c r="K131" s="255"/>
    </row>
    <row r="132" spans="2:11" customFormat="1" ht="15" customHeight="1" x14ac:dyDescent="0.2">
      <c r="B132" s="252"/>
      <c r="C132" s="211" t="s">
        <v>3165</v>
      </c>
      <c r="D132" s="211"/>
      <c r="E132" s="211"/>
      <c r="F132" s="232" t="s">
        <v>3154</v>
      </c>
      <c r="G132" s="211"/>
      <c r="H132" s="211" t="s">
        <v>3166</v>
      </c>
      <c r="I132" s="211" t="s">
        <v>3150</v>
      </c>
      <c r="J132" s="211">
        <v>20</v>
      </c>
      <c r="K132" s="255"/>
    </row>
    <row r="133" spans="2:11" customFormat="1" ht="15" customHeight="1" x14ac:dyDescent="0.2">
      <c r="B133" s="252"/>
      <c r="C133" s="211" t="s">
        <v>3153</v>
      </c>
      <c r="D133" s="211"/>
      <c r="E133" s="211"/>
      <c r="F133" s="232" t="s">
        <v>3154</v>
      </c>
      <c r="G133" s="211"/>
      <c r="H133" s="211" t="s">
        <v>3188</v>
      </c>
      <c r="I133" s="211" t="s">
        <v>3150</v>
      </c>
      <c r="J133" s="211">
        <v>50</v>
      </c>
      <c r="K133" s="255"/>
    </row>
    <row r="134" spans="2:11" customFormat="1" ht="15" customHeight="1" x14ac:dyDescent="0.2">
      <c r="B134" s="252"/>
      <c r="C134" s="211" t="s">
        <v>3167</v>
      </c>
      <c r="D134" s="211"/>
      <c r="E134" s="211"/>
      <c r="F134" s="232" t="s">
        <v>3154</v>
      </c>
      <c r="G134" s="211"/>
      <c r="H134" s="211" t="s">
        <v>3188</v>
      </c>
      <c r="I134" s="211" t="s">
        <v>3150</v>
      </c>
      <c r="J134" s="211">
        <v>50</v>
      </c>
      <c r="K134" s="255"/>
    </row>
    <row r="135" spans="2:11" customFormat="1" ht="15" customHeight="1" x14ac:dyDescent="0.2">
      <c r="B135" s="252"/>
      <c r="C135" s="211" t="s">
        <v>3173</v>
      </c>
      <c r="D135" s="211"/>
      <c r="E135" s="211"/>
      <c r="F135" s="232" t="s">
        <v>3154</v>
      </c>
      <c r="G135" s="211"/>
      <c r="H135" s="211" t="s">
        <v>3188</v>
      </c>
      <c r="I135" s="211" t="s">
        <v>3150</v>
      </c>
      <c r="J135" s="211">
        <v>50</v>
      </c>
      <c r="K135" s="255"/>
    </row>
    <row r="136" spans="2:11" customFormat="1" ht="15" customHeight="1" x14ac:dyDescent="0.2">
      <c r="B136" s="252"/>
      <c r="C136" s="211" t="s">
        <v>3175</v>
      </c>
      <c r="D136" s="211"/>
      <c r="E136" s="211"/>
      <c r="F136" s="232" t="s">
        <v>3154</v>
      </c>
      <c r="G136" s="211"/>
      <c r="H136" s="211" t="s">
        <v>3188</v>
      </c>
      <c r="I136" s="211" t="s">
        <v>3150</v>
      </c>
      <c r="J136" s="211">
        <v>50</v>
      </c>
      <c r="K136" s="255"/>
    </row>
    <row r="137" spans="2:11" customFormat="1" ht="15" customHeight="1" x14ac:dyDescent="0.2">
      <c r="B137" s="252"/>
      <c r="C137" s="211" t="s">
        <v>3176</v>
      </c>
      <c r="D137" s="211"/>
      <c r="E137" s="211"/>
      <c r="F137" s="232" t="s">
        <v>3154</v>
      </c>
      <c r="G137" s="211"/>
      <c r="H137" s="211" t="s">
        <v>3201</v>
      </c>
      <c r="I137" s="211" t="s">
        <v>3150</v>
      </c>
      <c r="J137" s="211">
        <v>255</v>
      </c>
      <c r="K137" s="255"/>
    </row>
    <row r="138" spans="2:11" customFormat="1" ht="15" customHeight="1" x14ac:dyDescent="0.2">
      <c r="B138" s="252"/>
      <c r="C138" s="211" t="s">
        <v>3178</v>
      </c>
      <c r="D138" s="211"/>
      <c r="E138" s="211"/>
      <c r="F138" s="232" t="s">
        <v>3148</v>
      </c>
      <c r="G138" s="211"/>
      <c r="H138" s="211" t="s">
        <v>3202</v>
      </c>
      <c r="I138" s="211" t="s">
        <v>3180</v>
      </c>
      <c r="J138" s="211"/>
      <c r="K138" s="255"/>
    </row>
    <row r="139" spans="2:11" customFormat="1" ht="15" customHeight="1" x14ac:dyDescent="0.2">
      <c r="B139" s="252"/>
      <c r="C139" s="211" t="s">
        <v>3181</v>
      </c>
      <c r="D139" s="211"/>
      <c r="E139" s="211"/>
      <c r="F139" s="232" t="s">
        <v>3148</v>
      </c>
      <c r="G139" s="211"/>
      <c r="H139" s="211" t="s">
        <v>3203</v>
      </c>
      <c r="I139" s="211" t="s">
        <v>3183</v>
      </c>
      <c r="J139" s="211"/>
      <c r="K139" s="255"/>
    </row>
    <row r="140" spans="2:11" customFormat="1" ht="15" customHeight="1" x14ac:dyDescent="0.2">
      <c r="B140" s="252"/>
      <c r="C140" s="211" t="s">
        <v>3184</v>
      </c>
      <c r="D140" s="211"/>
      <c r="E140" s="211"/>
      <c r="F140" s="232" t="s">
        <v>3148</v>
      </c>
      <c r="G140" s="211"/>
      <c r="H140" s="211" t="s">
        <v>3184</v>
      </c>
      <c r="I140" s="211" t="s">
        <v>3183</v>
      </c>
      <c r="J140" s="211"/>
      <c r="K140" s="255"/>
    </row>
    <row r="141" spans="2:11" customFormat="1" ht="15" customHeight="1" x14ac:dyDescent="0.2">
      <c r="B141" s="252"/>
      <c r="C141" s="211" t="s">
        <v>41</v>
      </c>
      <c r="D141" s="211"/>
      <c r="E141" s="211"/>
      <c r="F141" s="232" t="s">
        <v>3148</v>
      </c>
      <c r="G141" s="211"/>
      <c r="H141" s="211" t="s">
        <v>3204</v>
      </c>
      <c r="I141" s="211" t="s">
        <v>3183</v>
      </c>
      <c r="J141" s="211"/>
      <c r="K141" s="255"/>
    </row>
    <row r="142" spans="2:11" customFormat="1" ht="15" customHeight="1" x14ac:dyDescent="0.2">
      <c r="B142" s="252"/>
      <c r="C142" s="211" t="s">
        <v>3205</v>
      </c>
      <c r="D142" s="211"/>
      <c r="E142" s="211"/>
      <c r="F142" s="232" t="s">
        <v>3148</v>
      </c>
      <c r="G142" s="211"/>
      <c r="H142" s="211" t="s">
        <v>3206</v>
      </c>
      <c r="I142" s="211" t="s">
        <v>3183</v>
      </c>
      <c r="J142" s="211"/>
      <c r="K142" s="255"/>
    </row>
    <row r="143" spans="2:11" customFormat="1" ht="15" customHeight="1" x14ac:dyDescent="0.2">
      <c r="B143" s="256"/>
      <c r="C143" s="257"/>
      <c r="D143" s="257"/>
      <c r="E143" s="257"/>
      <c r="F143" s="257"/>
      <c r="G143" s="257"/>
      <c r="H143" s="257"/>
      <c r="I143" s="257"/>
      <c r="J143" s="257"/>
      <c r="K143" s="258"/>
    </row>
    <row r="144" spans="2:11" customFormat="1" ht="18.899999999999999" customHeight="1" x14ac:dyDescent="0.2">
      <c r="B144" s="243"/>
      <c r="C144" s="243"/>
      <c r="D144" s="243"/>
      <c r="E144" s="243"/>
      <c r="F144" s="244"/>
      <c r="G144" s="243"/>
      <c r="H144" s="243"/>
      <c r="I144" s="243"/>
      <c r="J144" s="243"/>
      <c r="K144" s="243"/>
    </row>
    <row r="145" spans="2:11" customFormat="1" ht="18.899999999999999" customHeight="1" x14ac:dyDescent="0.2">
      <c r="B145" s="218"/>
      <c r="C145" s="218"/>
      <c r="D145" s="218"/>
      <c r="E145" s="218"/>
      <c r="F145" s="218"/>
      <c r="G145" s="218"/>
      <c r="H145" s="218"/>
      <c r="I145" s="218"/>
      <c r="J145" s="218"/>
      <c r="K145" s="218"/>
    </row>
    <row r="146" spans="2:11" customFormat="1" ht="7.5" customHeight="1" x14ac:dyDescent="0.2">
      <c r="B146" s="219"/>
      <c r="C146" s="220"/>
      <c r="D146" s="220"/>
      <c r="E146" s="220"/>
      <c r="F146" s="220"/>
      <c r="G146" s="220"/>
      <c r="H146" s="220"/>
      <c r="I146" s="220"/>
      <c r="J146" s="220"/>
      <c r="K146" s="221"/>
    </row>
    <row r="147" spans="2:11" customFormat="1" ht="45" customHeight="1" x14ac:dyDescent="0.2">
      <c r="B147" s="222"/>
      <c r="C147" s="329" t="s">
        <v>3207</v>
      </c>
      <c r="D147" s="329"/>
      <c r="E147" s="329"/>
      <c r="F147" s="329"/>
      <c r="G147" s="329"/>
      <c r="H147" s="329"/>
      <c r="I147" s="329"/>
      <c r="J147" s="329"/>
      <c r="K147" s="223"/>
    </row>
    <row r="148" spans="2:11" customFormat="1" ht="17.25" customHeight="1" x14ac:dyDescent="0.2">
      <c r="B148" s="222"/>
      <c r="C148" s="224" t="s">
        <v>3142</v>
      </c>
      <c r="D148" s="224"/>
      <c r="E148" s="224"/>
      <c r="F148" s="224" t="s">
        <v>3143</v>
      </c>
      <c r="G148" s="225"/>
      <c r="H148" s="224" t="s">
        <v>57</v>
      </c>
      <c r="I148" s="224" t="s">
        <v>60</v>
      </c>
      <c r="J148" s="224" t="s">
        <v>3144</v>
      </c>
      <c r="K148" s="223"/>
    </row>
    <row r="149" spans="2:11" customFormat="1" ht="17.25" customHeight="1" x14ac:dyDescent="0.2">
      <c r="B149" s="222"/>
      <c r="C149" s="226" t="s">
        <v>3145</v>
      </c>
      <c r="D149" s="226"/>
      <c r="E149" s="226"/>
      <c r="F149" s="227" t="s">
        <v>3146</v>
      </c>
      <c r="G149" s="228"/>
      <c r="H149" s="226"/>
      <c r="I149" s="226"/>
      <c r="J149" s="226" t="s">
        <v>3147</v>
      </c>
      <c r="K149" s="223"/>
    </row>
    <row r="150" spans="2:11" customFormat="1" ht="5.25" customHeight="1" x14ac:dyDescent="0.2">
      <c r="B150" s="234"/>
      <c r="C150" s="229"/>
      <c r="D150" s="229"/>
      <c r="E150" s="229"/>
      <c r="F150" s="229"/>
      <c r="G150" s="230"/>
      <c r="H150" s="229"/>
      <c r="I150" s="229"/>
      <c r="J150" s="229"/>
      <c r="K150" s="255"/>
    </row>
    <row r="151" spans="2:11" customFormat="1" ht="15" customHeight="1" x14ac:dyDescent="0.2">
      <c r="B151" s="234"/>
      <c r="C151" s="259" t="s">
        <v>3151</v>
      </c>
      <c r="D151" s="211"/>
      <c r="E151" s="211"/>
      <c r="F151" s="260" t="s">
        <v>3148</v>
      </c>
      <c r="G151" s="211"/>
      <c r="H151" s="259" t="s">
        <v>3188</v>
      </c>
      <c r="I151" s="259" t="s">
        <v>3150</v>
      </c>
      <c r="J151" s="259">
        <v>120</v>
      </c>
      <c r="K151" s="255"/>
    </row>
    <row r="152" spans="2:11" customFormat="1" ht="15" customHeight="1" x14ac:dyDescent="0.2">
      <c r="B152" s="234"/>
      <c r="C152" s="259" t="s">
        <v>3197</v>
      </c>
      <c r="D152" s="211"/>
      <c r="E152" s="211"/>
      <c r="F152" s="260" t="s">
        <v>3148</v>
      </c>
      <c r="G152" s="211"/>
      <c r="H152" s="259" t="s">
        <v>3208</v>
      </c>
      <c r="I152" s="259" t="s">
        <v>3150</v>
      </c>
      <c r="J152" s="259" t="s">
        <v>3199</v>
      </c>
      <c r="K152" s="255"/>
    </row>
    <row r="153" spans="2:11" customFormat="1" ht="15" customHeight="1" x14ac:dyDescent="0.2">
      <c r="B153" s="234"/>
      <c r="C153" s="259" t="s">
        <v>3096</v>
      </c>
      <c r="D153" s="211"/>
      <c r="E153" s="211"/>
      <c r="F153" s="260" t="s">
        <v>3148</v>
      </c>
      <c r="G153" s="211"/>
      <c r="H153" s="259" t="s">
        <v>3209</v>
      </c>
      <c r="I153" s="259" t="s">
        <v>3150</v>
      </c>
      <c r="J153" s="259" t="s">
        <v>3199</v>
      </c>
      <c r="K153" s="255"/>
    </row>
    <row r="154" spans="2:11" customFormat="1" ht="15" customHeight="1" x14ac:dyDescent="0.2">
      <c r="B154" s="234"/>
      <c r="C154" s="259" t="s">
        <v>3153</v>
      </c>
      <c r="D154" s="211"/>
      <c r="E154" s="211"/>
      <c r="F154" s="260" t="s">
        <v>3154</v>
      </c>
      <c r="G154" s="211"/>
      <c r="H154" s="259" t="s">
        <v>3188</v>
      </c>
      <c r="I154" s="259" t="s">
        <v>3150</v>
      </c>
      <c r="J154" s="259">
        <v>50</v>
      </c>
      <c r="K154" s="255"/>
    </row>
    <row r="155" spans="2:11" customFormat="1" ht="15" customHeight="1" x14ac:dyDescent="0.2">
      <c r="B155" s="234"/>
      <c r="C155" s="259" t="s">
        <v>3156</v>
      </c>
      <c r="D155" s="211"/>
      <c r="E155" s="211"/>
      <c r="F155" s="260" t="s">
        <v>3148</v>
      </c>
      <c r="G155" s="211"/>
      <c r="H155" s="259" t="s">
        <v>3188</v>
      </c>
      <c r="I155" s="259" t="s">
        <v>3158</v>
      </c>
      <c r="J155" s="259"/>
      <c r="K155" s="255"/>
    </row>
    <row r="156" spans="2:11" customFormat="1" ht="15" customHeight="1" x14ac:dyDescent="0.2">
      <c r="B156" s="234"/>
      <c r="C156" s="259" t="s">
        <v>3167</v>
      </c>
      <c r="D156" s="211"/>
      <c r="E156" s="211"/>
      <c r="F156" s="260" t="s">
        <v>3154</v>
      </c>
      <c r="G156" s="211"/>
      <c r="H156" s="259" t="s">
        <v>3188</v>
      </c>
      <c r="I156" s="259" t="s">
        <v>3150</v>
      </c>
      <c r="J156" s="259">
        <v>50</v>
      </c>
      <c r="K156" s="255"/>
    </row>
    <row r="157" spans="2:11" customFormat="1" ht="15" customHeight="1" x14ac:dyDescent="0.2">
      <c r="B157" s="234"/>
      <c r="C157" s="259" t="s">
        <v>3175</v>
      </c>
      <c r="D157" s="211"/>
      <c r="E157" s="211"/>
      <c r="F157" s="260" t="s">
        <v>3154</v>
      </c>
      <c r="G157" s="211"/>
      <c r="H157" s="259" t="s">
        <v>3188</v>
      </c>
      <c r="I157" s="259" t="s">
        <v>3150</v>
      </c>
      <c r="J157" s="259">
        <v>50</v>
      </c>
      <c r="K157" s="255"/>
    </row>
    <row r="158" spans="2:11" customFormat="1" ht="15" customHeight="1" x14ac:dyDescent="0.2">
      <c r="B158" s="234"/>
      <c r="C158" s="259" t="s">
        <v>3173</v>
      </c>
      <c r="D158" s="211"/>
      <c r="E158" s="211"/>
      <c r="F158" s="260" t="s">
        <v>3154</v>
      </c>
      <c r="G158" s="211"/>
      <c r="H158" s="259" t="s">
        <v>3188</v>
      </c>
      <c r="I158" s="259" t="s">
        <v>3150</v>
      </c>
      <c r="J158" s="259">
        <v>50</v>
      </c>
      <c r="K158" s="255"/>
    </row>
    <row r="159" spans="2:11" customFormat="1" ht="15" customHeight="1" x14ac:dyDescent="0.2">
      <c r="B159" s="234"/>
      <c r="C159" s="259" t="s">
        <v>168</v>
      </c>
      <c r="D159" s="211"/>
      <c r="E159" s="211"/>
      <c r="F159" s="260" t="s">
        <v>3148</v>
      </c>
      <c r="G159" s="211"/>
      <c r="H159" s="259" t="s">
        <v>3210</v>
      </c>
      <c r="I159" s="259" t="s">
        <v>3150</v>
      </c>
      <c r="J159" s="259" t="s">
        <v>3211</v>
      </c>
      <c r="K159" s="255"/>
    </row>
    <row r="160" spans="2:11" customFormat="1" ht="15" customHeight="1" x14ac:dyDescent="0.2">
      <c r="B160" s="234"/>
      <c r="C160" s="259" t="s">
        <v>3212</v>
      </c>
      <c r="D160" s="211"/>
      <c r="E160" s="211"/>
      <c r="F160" s="260" t="s">
        <v>3148</v>
      </c>
      <c r="G160" s="211"/>
      <c r="H160" s="259" t="s">
        <v>3213</v>
      </c>
      <c r="I160" s="259" t="s">
        <v>3183</v>
      </c>
      <c r="J160" s="259"/>
      <c r="K160" s="255"/>
    </row>
    <row r="161" spans="2:11" customFormat="1" ht="15" customHeight="1" x14ac:dyDescent="0.2">
      <c r="B161" s="261"/>
      <c r="C161" s="241"/>
      <c r="D161" s="241"/>
      <c r="E161" s="241"/>
      <c r="F161" s="241"/>
      <c r="G161" s="241"/>
      <c r="H161" s="241"/>
      <c r="I161" s="241"/>
      <c r="J161" s="241"/>
      <c r="K161" s="262"/>
    </row>
    <row r="162" spans="2:11" customFormat="1" ht="18.899999999999999" customHeight="1" x14ac:dyDescent="0.2">
      <c r="B162" s="243"/>
      <c r="C162" s="253"/>
      <c r="D162" s="253"/>
      <c r="E162" s="253"/>
      <c r="F162" s="263"/>
      <c r="G162" s="253"/>
      <c r="H162" s="253"/>
      <c r="I162" s="253"/>
      <c r="J162" s="253"/>
      <c r="K162" s="243"/>
    </row>
    <row r="163" spans="2:11" customFormat="1" ht="18.899999999999999" customHeight="1" x14ac:dyDescent="0.2">
      <c r="B163" s="218"/>
      <c r="C163" s="218"/>
      <c r="D163" s="218"/>
      <c r="E163" s="218"/>
      <c r="F163" s="218"/>
      <c r="G163" s="218"/>
      <c r="H163" s="218"/>
      <c r="I163" s="218"/>
      <c r="J163" s="218"/>
      <c r="K163" s="218"/>
    </row>
    <row r="164" spans="2:11" customFormat="1" ht="7.5" customHeight="1" x14ac:dyDescent="0.2">
      <c r="B164" s="200"/>
      <c r="C164" s="201"/>
      <c r="D164" s="201"/>
      <c r="E164" s="201"/>
      <c r="F164" s="201"/>
      <c r="G164" s="201"/>
      <c r="H164" s="201"/>
      <c r="I164" s="201"/>
      <c r="J164" s="201"/>
      <c r="K164" s="202"/>
    </row>
    <row r="165" spans="2:11" customFormat="1" ht="45" customHeight="1" x14ac:dyDescent="0.2">
      <c r="B165" s="203"/>
      <c r="C165" s="327" t="s">
        <v>3214</v>
      </c>
      <c r="D165" s="327"/>
      <c r="E165" s="327"/>
      <c r="F165" s="327"/>
      <c r="G165" s="327"/>
      <c r="H165" s="327"/>
      <c r="I165" s="327"/>
      <c r="J165" s="327"/>
      <c r="K165" s="204"/>
    </row>
    <row r="166" spans="2:11" customFormat="1" ht="17.25" customHeight="1" x14ac:dyDescent="0.2">
      <c r="B166" s="203"/>
      <c r="C166" s="224" t="s">
        <v>3142</v>
      </c>
      <c r="D166" s="224"/>
      <c r="E166" s="224"/>
      <c r="F166" s="224" t="s">
        <v>3143</v>
      </c>
      <c r="G166" s="264"/>
      <c r="H166" s="265" t="s">
        <v>57</v>
      </c>
      <c r="I166" s="265" t="s">
        <v>60</v>
      </c>
      <c r="J166" s="224" t="s">
        <v>3144</v>
      </c>
      <c r="K166" s="204"/>
    </row>
    <row r="167" spans="2:11" customFormat="1" ht="17.25" customHeight="1" x14ac:dyDescent="0.2">
      <c r="B167" s="205"/>
      <c r="C167" s="226" t="s">
        <v>3145</v>
      </c>
      <c r="D167" s="226"/>
      <c r="E167" s="226"/>
      <c r="F167" s="227" t="s">
        <v>3146</v>
      </c>
      <c r="G167" s="266"/>
      <c r="H167" s="267"/>
      <c r="I167" s="267"/>
      <c r="J167" s="226" t="s">
        <v>3147</v>
      </c>
      <c r="K167" s="206"/>
    </row>
    <row r="168" spans="2:11" customFormat="1" ht="5.25" customHeight="1" x14ac:dyDescent="0.2">
      <c r="B168" s="234"/>
      <c r="C168" s="229"/>
      <c r="D168" s="229"/>
      <c r="E168" s="229"/>
      <c r="F168" s="229"/>
      <c r="G168" s="230"/>
      <c r="H168" s="229"/>
      <c r="I168" s="229"/>
      <c r="J168" s="229"/>
      <c r="K168" s="255"/>
    </row>
    <row r="169" spans="2:11" customFormat="1" ht="15" customHeight="1" x14ac:dyDescent="0.2">
      <c r="B169" s="234"/>
      <c r="C169" s="211" t="s">
        <v>3151</v>
      </c>
      <c r="D169" s="211"/>
      <c r="E169" s="211"/>
      <c r="F169" s="232" t="s">
        <v>3148</v>
      </c>
      <c r="G169" s="211"/>
      <c r="H169" s="211" t="s">
        <v>3188</v>
      </c>
      <c r="I169" s="211" t="s">
        <v>3150</v>
      </c>
      <c r="J169" s="211">
        <v>120</v>
      </c>
      <c r="K169" s="255"/>
    </row>
    <row r="170" spans="2:11" customFormat="1" ht="15" customHeight="1" x14ac:dyDescent="0.2">
      <c r="B170" s="234"/>
      <c r="C170" s="211" t="s">
        <v>3197</v>
      </c>
      <c r="D170" s="211"/>
      <c r="E170" s="211"/>
      <c r="F170" s="232" t="s">
        <v>3148</v>
      </c>
      <c r="G170" s="211"/>
      <c r="H170" s="211" t="s">
        <v>3198</v>
      </c>
      <c r="I170" s="211" t="s">
        <v>3150</v>
      </c>
      <c r="J170" s="211" t="s">
        <v>3199</v>
      </c>
      <c r="K170" s="255"/>
    </row>
    <row r="171" spans="2:11" customFormat="1" ht="15" customHeight="1" x14ac:dyDescent="0.2">
      <c r="B171" s="234"/>
      <c r="C171" s="211" t="s">
        <v>3096</v>
      </c>
      <c r="D171" s="211"/>
      <c r="E171" s="211"/>
      <c r="F171" s="232" t="s">
        <v>3148</v>
      </c>
      <c r="G171" s="211"/>
      <c r="H171" s="211" t="s">
        <v>3215</v>
      </c>
      <c r="I171" s="211" t="s">
        <v>3150</v>
      </c>
      <c r="J171" s="211" t="s">
        <v>3199</v>
      </c>
      <c r="K171" s="255"/>
    </row>
    <row r="172" spans="2:11" customFormat="1" ht="15" customHeight="1" x14ac:dyDescent="0.2">
      <c r="B172" s="234"/>
      <c r="C172" s="211" t="s">
        <v>3153</v>
      </c>
      <c r="D172" s="211"/>
      <c r="E172" s="211"/>
      <c r="F172" s="232" t="s">
        <v>3154</v>
      </c>
      <c r="G172" s="211"/>
      <c r="H172" s="211" t="s">
        <v>3215</v>
      </c>
      <c r="I172" s="211" t="s">
        <v>3150</v>
      </c>
      <c r="J172" s="211">
        <v>50</v>
      </c>
      <c r="K172" s="255"/>
    </row>
    <row r="173" spans="2:11" customFormat="1" ht="15" customHeight="1" x14ac:dyDescent="0.2">
      <c r="B173" s="234"/>
      <c r="C173" s="211" t="s">
        <v>3156</v>
      </c>
      <c r="D173" s="211"/>
      <c r="E173" s="211"/>
      <c r="F173" s="232" t="s">
        <v>3148</v>
      </c>
      <c r="G173" s="211"/>
      <c r="H173" s="211" t="s">
        <v>3215</v>
      </c>
      <c r="I173" s="211" t="s">
        <v>3158</v>
      </c>
      <c r="J173" s="211"/>
      <c r="K173" s="255"/>
    </row>
    <row r="174" spans="2:11" customFormat="1" ht="15" customHeight="1" x14ac:dyDescent="0.2">
      <c r="B174" s="234"/>
      <c r="C174" s="211" t="s">
        <v>3167</v>
      </c>
      <c r="D174" s="211"/>
      <c r="E174" s="211"/>
      <c r="F174" s="232" t="s">
        <v>3154</v>
      </c>
      <c r="G174" s="211"/>
      <c r="H174" s="211" t="s">
        <v>3215</v>
      </c>
      <c r="I174" s="211" t="s">
        <v>3150</v>
      </c>
      <c r="J174" s="211">
        <v>50</v>
      </c>
      <c r="K174" s="255"/>
    </row>
    <row r="175" spans="2:11" customFormat="1" ht="15" customHeight="1" x14ac:dyDescent="0.2">
      <c r="B175" s="234"/>
      <c r="C175" s="211" t="s">
        <v>3175</v>
      </c>
      <c r="D175" s="211"/>
      <c r="E175" s="211"/>
      <c r="F175" s="232" t="s">
        <v>3154</v>
      </c>
      <c r="G175" s="211"/>
      <c r="H175" s="211" t="s">
        <v>3215</v>
      </c>
      <c r="I175" s="211" t="s">
        <v>3150</v>
      </c>
      <c r="J175" s="211">
        <v>50</v>
      </c>
      <c r="K175" s="255"/>
    </row>
    <row r="176" spans="2:11" customFormat="1" ht="15" customHeight="1" x14ac:dyDescent="0.2">
      <c r="B176" s="234"/>
      <c r="C176" s="211" t="s">
        <v>3173</v>
      </c>
      <c r="D176" s="211"/>
      <c r="E176" s="211"/>
      <c r="F176" s="232" t="s">
        <v>3154</v>
      </c>
      <c r="G176" s="211"/>
      <c r="H176" s="211" t="s">
        <v>3215</v>
      </c>
      <c r="I176" s="211" t="s">
        <v>3150</v>
      </c>
      <c r="J176" s="211">
        <v>50</v>
      </c>
      <c r="K176" s="255"/>
    </row>
    <row r="177" spans="2:11" customFormat="1" ht="15" customHeight="1" x14ac:dyDescent="0.2">
      <c r="B177" s="234"/>
      <c r="C177" s="211" t="s">
        <v>194</v>
      </c>
      <c r="D177" s="211"/>
      <c r="E177" s="211"/>
      <c r="F177" s="232" t="s">
        <v>3148</v>
      </c>
      <c r="G177" s="211"/>
      <c r="H177" s="211" t="s">
        <v>3216</v>
      </c>
      <c r="I177" s="211" t="s">
        <v>3217</v>
      </c>
      <c r="J177" s="211"/>
      <c r="K177" s="255"/>
    </row>
    <row r="178" spans="2:11" customFormat="1" ht="15" customHeight="1" x14ac:dyDescent="0.2">
      <c r="B178" s="234"/>
      <c r="C178" s="211" t="s">
        <v>60</v>
      </c>
      <c r="D178" s="211"/>
      <c r="E178" s="211"/>
      <c r="F178" s="232" t="s">
        <v>3148</v>
      </c>
      <c r="G178" s="211"/>
      <c r="H178" s="211" t="s">
        <v>3218</v>
      </c>
      <c r="I178" s="211" t="s">
        <v>3219</v>
      </c>
      <c r="J178" s="211">
        <v>1</v>
      </c>
      <c r="K178" s="255"/>
    </row>
    <row r="179" spans="2:11" customFormat="1" ht="15" customHeight="1" x14ac:dyDescent="0.2">
      <c r="B179" s="234"/>
      <c r="C179" s="211" t="s">
        <v>56</v>
      </c>
      <c r="D179" s="211"/>
      <c r="E179" s="211"/>
      <c r="F179" s="232" t="s">
        <v>3148</v>
      </c>
      <c r="G179" s="211"/>
      <c r="H179" s="211" t="s">
        <v>3220</v>
      </c>
      <c r="I179" s="211" t="s">
        <v>3150</v>
      </c>
      <c r="J179" s="211">
        <v>20</v>
      </c>
      <c r="K179" s="255"/>
    </row>
    <row r="180" spans="2:11" customFormat="1" ht="15" customHeight="1" x14ac:dyDescent="0.2">
      <c r="B180" s="234"/>
      <c r="C180" s="211" t="s">
        <v>57</v>
      </c>
      <c r="D180" s="211"/>
      <c r="E180" s="211"/>
      <c r="F180" s="232" t="s">
        <v>3148</v>
      </c>
      <c r="G180" s="211"/>
      <c r="H180" s="211" t="s">
        <v>3221</v>
      </c>
      <c r="I180" s="211" t="s">
        <v>3150</v>
      </c>
      <c r="J180" s="211">
        <v>255</v>
      </c>
      <c r="K180" s="255"/>
    </row>
    <row r="181" spans="2:11" customFormat="1" ht="15" customHeight="1" x14ac:dyDescent="0.2">
      <c r="B181" s="234"/>
      <c r="C181" s="211" t="s">
        <v>195</v>
      </c>
      <c r="D181" s="211"/>
      <c r="E181" s="211"/>
      <c r="F181" s="232" t="s">
        <v>3148</v>
      </c>
      <c r="G181" s="211"/>
      <c r="H181" s="211" t="s">
        <v>3112</v>
      </c>
      <c r="I181" s="211" t="s">
        <v>3150</v>
      </c>
      <c r="J181" s="211">
        <v>10</v>
      </c>
      <c r="K181" s="255"/>
    </row>
    <row r="182" spans="2:11" customFormat="1" ht="15" customHeight="1" x14ac:dyDescent="0.2">
      <c r="B182" s="234"/>
      <c r="C182" s="211" t="s">
        <v>196</v>
      </c>
      <c r="D182" s="211"/>
      <c r="E182" s="211"/>
      <c r="F182" s="232" t="s">
        <v>3148</v>
      </c>
      <c r="G182" s="211"/>
      <c r="H182" s="211" t="s">
        <v>3222</v>
      </c>
      <c r="I182" s="211" t="s">
        <v>3183</v>
      </c>
      <c r="J182" s="211"/>
      <c r="K182" s="255"/>
    </row>
    <row r="183" spans="2:11" customFormat="1" ht="15" customHeight="1" x14ac:dyDescent="0.2">
      <c r="B183" s="234"/>
      <c r="C183" s="211" t="s">
        <v>3223</v>
      </c>
      <c r="D183" s="211"/>
      <c r="E183" s="211"/>
      <c r="F183" s="232" t="s">
        <v>3148</v>
      </c>
      <c r="G183" s="211"/>
      <c r="H183" s="211" t="s">
        <v>3224</v>
      </c>
      <c r="I183" s="211" t="s">
        <v>3183</v>
      </c>
      <c r="J183" s="211"/>
      <c r="K183" s="255"/>
    </row>
    <row r="184" spans="2:11" customFormat="1" ht="15" customHeight="1" x14ac:dyDescent="0.2">
      <c r="B184" s="234"/>
      <c r="C184" s="211" t="s">
        <v>3212</v>
      </c>
      <c r="D184" s="211"/>
      <c r="E184" s="211"/>
      <c r="F184" s="232" t="s">
        <v>3148</v>
      </c>
      <c r="G184" s="211"/>
      <c r="H184" s="211" t="s">
        <v>3225</v>
      </c>
      <c r="I184" s="211" t="s">
        <v>3183</v>
      </c>
      <c r="J184" s="211"/>
      <c r="K184" s="255"/>
    </row>
    <row r="185" spans="2:11" customFormat="1" ht="15" customHeight="1" x14ac:dyDescent="0.2">
      <c r="B185" s="234"/>
      <c r="C185" s="211" t="s">
        <v>198</v>
      </c>
      <c r="D185" s="211"/>
      <c r="E185" s="211"/>
      <c r="F185" s="232" t="s">
        <v>3154</v>
      </c>
      <c r="G185" s="211"/>
      <c r="H185" s="211" t="s">
        <v>3226</v>
      </c>
      <c r="I185" s="211" t="s">
        <v>3150</v>
      </c>
      <c r="J185" s="211">
        <v>50</v>
      </c>
      <c r="K185" s="255"/>
    </row>
    <row r="186" spans="2:11" customFormat="1" ht="15" customHeight="1" x14ac:dyDescent="0.2">
      <c r="B186" s="234"/>
      <c r="C186" s="211" t="s">
        <v>3227</v>
      </c>
      <c r="D186" s="211"/>
      <c r="E186" s="211"/>
      <c r="F186" s="232" t="s">
        <v>3154</v>
      </c>
      <c r="G186" s="211"/>
      <c r="H186" s="211" t="s">
        <v>3228</v>
      </c>
      <c r="I186" s="211" t="s">
        <v>3229</v>
      </c>
      <c r="J186" s="211"/>
      <c r="K186" s="255"/>
    </row>
    <row r="187" spans="2:11" customFormat="1" ht="15" customHeight="1" x14ac:dyDescent="0.2">
      <c r="B187" s="234"/>
      <c r="C187" s="211" t="s">
        <v>3230</v>
      </c>
      <c r="D187" s="211"/>
      <c r="E187" s="211"/>
      <c r="F187" s="232" t="s">
        <v>3154</v>
      </c>
      <c r="G187" s="211"/>
      <c r="H187" s="211" t="s">
        <v>3231</v>
      </c>
      <c r="I187" s="211" t="s">
        <v>3229</v>
      </c>
      <c r="J187" s="211"/>
      <c r="K187" s="255"/>
    </row>
    <row r="188" spans="2:11" customFormat="1" ht="15" customHeight="1" x14ac:dyDescent="0.2">
      <c r="B188" s="234"/>
      <c r="C188" s="211" t="s">
        <v>3232</v>
      </c>
      <c r="D188" s="211"/>
      <c r="E188" s="211"/>
      <c r="F188" s="232" t="s">
        <v>3154</v>
      </c>
      <c r="G188" s="211"/>
      <c r="H188" s="211" t="s">
        <v>3233</v>
      </c>
      <c r="I188" s="211" t="s">
        <v>3229</v>
      </c>
      <c r="J188" s="211"/>
      <c r="K188" s="255"/>
    </row>
    <row r="189" spans="2:11" customFormat="1" ht="15" customHeight="1" x14ac:dyDescent="0.2">
      <c r="B189" s="234"/>
      <c r="C189" s="268" t="s">
        <v>3234</v>
      </c>
      <c r="D189" s="211"/>
      <c r="E189" s="211"/>
      <c r="F189" s="232" t="s">
        <v>3154</v>
      </c>
      <c r="G189" s="211"/>
      <c r="H189" s="211" t="s">
        <v>3235</v>
      </c>
      <c r="I189" s="211" t="s">
        <v>3236</v>
      </c>
      <c r="J189" s="269" t="s">
        <v>3237</v>
      </c>
      <c r="K189" s="255"/>
    </row>
    <row r="190" spans="2:11" customFormat="1" ht="15" customHeight="1" x14ac:dyDescent="0.2">
      <c r="B190" s="270"/>
      <c r="C190" s="271" t="s">
        <v>3238</v>
      </c>
      <c r="D190" s="272"/>
      <c r="E190" s="272"/>
      <c r="F190" s="273" t="s">
        <v>3154</v>
      </c>
      <c r="G190" s="272"/>
      <c r="H190" s="272" t="s">
        <v>3239</v>
      </c>
      <c r="I190" s="272" t="s">
        <v>3236</v>
      </c>
      <c r="J190" s="274" t="s">
        <v>3237</v>
      </c>
      <c r="K190" s="275"/>
    </row>
    <row r="191" spans="2:11" customFormat="1" ht="15" customHeight="1" x14ac:dyDescent="0.2">
      <c r="B191" s="234"/>
      <c r="C191" s="268" t="s">
        <v>45</v>
      </c>
      <c r="D191" s="211"/>
      <c r="E191" s="211"/>
      <c r="F191" s="232" t="s">
        <v>3148</v>
      </c>
      <c r="G191" s="211"/>
      <c r="H191" s="208" t="s">
        <v>3240</v>
      </c>
      <c r="I191" s="211" t="s">
        <v>3241</v>
      </c>
      <c r="J191" s="211"/>
      <c r="K191" s="255"/>
    </row>
    <row r="192" spans="2:11" customFormat="1" ht="15" customHeight="1" x14ac:dyDescent="0.2">
      <c r="B192" s="234"/>
      <c r="C192" s="268" t="s">
        <v>3242</v>
      </c>
      <c r="D192" s="211"/>
      <c r="E192" s="211"/>
      <c r="F192" s="232" t="s">
        <v>3148</v>
      </c>
      <c r="G192" s="211"/>
      <c r="H192" s="211" t="s">
        <v>3243</v>
      </c>
      <c r="I192" s="211" t="s">
        <v>3183</v>
      </c>
      <c r="J192" s="211"/>
      <c r="K192" s="255"/>
    </row>
    <row r="193" spans="2:11" customFormat="1" ht="15" customHeight="1" x14ac:dyDescent="0.2">
      <c r="B193" s="234"/>
      <c r="C193" s="268" t="s">
        <v>3244</v>
      </c>
      <c r="D193" s="211"/>
      <c r="E193" s="211"/>
      <c r="F193" s="232" t="s">
        <v>3148</v>
      </c>
      <c r="G193" s="211"/>
      <c r="H193" s="211" t="s">
        <v>3245</v>
      </c>
      <c r="I193" s="211" t="s">
        <v>3183</v>
      </c>
      <c r="J193" s="211"/>
      <c r="K193" s="255"/>
    </row>
    <row r="194" spans="2:11" customFormat="1" ht="15" customHeight="1" x14ac:dyDescent="0.2">
      <c r="B194" s="234"/>
      <c r="C194" s="268" t="s">
        <v>3246</v>
      </c>
      <c r="D194" s="211"/>
      <c r="E194" s="211"/>
      <c r="F194" s="232" t="s">
        <v>3154</v>
      </c>
      <c r="G194" s="211"/>
      <c r="H194" s="211" t="s">
        <v>3247</v>
      </c>
      <c r="I194" s="211" t="s">
        <v>3183</v>
      </c>
      <c r="J194" s="211"/>
      <c r="K194" s="255"/>
    </row>
    <row r="195" spans="2:11" customFormat="1" ht="15" customHeight="1" x14ac:dyDescent="0.2">
      <c r="B195" s="261"/>
      <c r="C195" s="276"/>
      <c r="D195" s="241"/>
      <c r="E195" s="241"/>
      <c r="F195" s="241"/>
      <c r="G195" s="241"/>
      <c r="H195" s="241"/>
      <c r="I195" s="241"/>
      <c r="J195" s="241"/>
      <c r="K195" s="262"/>
    </row>
    <row r="196" spans="2:11" customFormat="1" ht="18.899999999999999" customHeight="1" x14ac:dyDescent="0.2">
      <c r="B196" s="243"/>
      <c r="C196" s="253"/>
      <c r="D196" s="253"/>
      <c r="E196" s="253"/>
      <c r="F196" s="263"/>
      <c r="G196" s="253"/>
      <c r="H196" s="253"/>
      <c r="I196" s="253"/>
      <c r="J196" s="253"/>
      <c r="K196" s="243"/>
    </row>
    <row r="197" spans="2:11" customFormat="1" ht="18.899999999999999" customHeight="1" x14ac:dyDescent="0.2">
      <c r="B197" s="243"/>
      <c r="C197" s="253"/>
      <c r="D197" s="253"/>
      <c r="E197" s="253"/>
      <c r="F197" s="263"/>
      <c r="G197" s="253"/>
      <c r="H197" s="253"/>
      <c r="I197" s="253"/>
      <c r="J197" s="253"/>
      <c r="K197" s="243"/>
    </row>
    <row r="198" spans="2:11" customFormat="1" ht="18.899999999999999" customHeight="1" x14ac:dyDescent="0.2">
      <c r="B198" s="218"/>
      <c r="C198" s="218"/>
      <c r="D198" s="218"/>
      <c r="E198" s="218"/>
      <c r="F198" s="218"/>
      <c r="G198" s="218"/>
      <c r="H198" s="218"/>
      <c r="I198" s="218"/>
      <c r="J198" s="218"/>
      <c r="K198" s="218"/>
    </row>
    <row r="199" spans="2:11" customFormat="1" ht="12" x14ac:dyDescent="0.2">
      <c r="B199" s="200"/>
      <c r="C199" s="201"/>
      <c r="D199" s="201"/>
      <c r="E199" s="201"/>
      <c r="F199" s="201"/>
      <c r="G199" s="201"/>
      <c r="H199" s="201"/>
      <c r="I199" s="201"/>
      <c r="J199" s="201"/>
      <c r="K199" s="202"/>
    </row>
    <row r="200" spans="2:11" customFormat="1" ht="20.5" x14ac:dyDescent="0.2">
      <c r="B200" s="203"/>
      <c r="C200" s="327" t="s">
        <v>3248</v>
      </c>
      <c r="D200" s="327"/>
      <c r="E200" s="327"/>
      <c r="F200" s="327"/>
      <c r="G200" s="327"/>
      <c r="H200" s="327"/>
      <c r="I200" s="327"/>
      <c r="J200" s="327"/>
      <c r="K200" s="204"/>
    </row>
    <row r="201" spans="2:11" customFormat="1" ht="25.5" customHeight="1" x14ac:dyDescent="0.35">
      <c r="B201" s="203"/>
      <c r="C201" s="277" t="s">
        <v>3249</v>
      </c>
      <c r="D201" s="277"/>
      <c r="E201" s="277"/>
      <c r="F201" s="277" t="s">
        <v>3250</v>
      </c>
      <c r="G201" s="278"/>
      <c r="H201" s="328" t="s">
        <v>3251</v>
      </c>
      <c r="I201" s="328"/>
      <c r="J201" s="328"/>
      <c r="K201" s="204"/>
    </row>
    <row r="202" spans="2:11" customFormat="1" ht="5.25" customHeight="1" x14ac:dyDescent="0.2">
      <c r="B202" s="234"/>
      <c r="C202" s="229"/>
      <c r="D202" s="229"/>
      <c r="E202" s="229"/>
      <c r="F202" s="229"/>
      <c r="G202" s="253"/>
      <c r="H202" s="229"/>
      <c r="I202" s="229"/>
      <c r="J202" s="229"/>
      <c r="K202" s="255"/>
    </row>
    <row r="203" spans="2:11" customFormat="1" ht="15" customHeight="1" x14ac:dyDescent="0.2">
      <c r="B203" s="234"/>
      <c r="C203" s="211" t="s">
        <v>3241</v>
      </c>
      <c r="D203" s="211"/>
      <c r="E203" s="211"/>
      <c r="F203" s="232" t="s">
        <v>46</v>
      </c>
      <c r="G203" s="211"/>
      <c r="H203" s="326" t="s">
        <v>3252</v>
      </c>
      <c r="I203" s="326"/>
      <c r="J203" s="326"/>
      <c r="K203" s="255"/>
    </row>
    <row r="204" spans="2:11" customFormat="1" ht="15" customHeight="1" x14ac:dyDescent="0.2">
      <c r="B204" s="234"/>
      <c r="C204" s="211"/>
      <c r="D204" s="211"/>
      <c r="E204" s="211"/>
      <c r="F204" s="232" t="s">
        <v>47</v>
      </c>
      <c r="G204" s="211"/>
      <c r="H204" s="326" t="s">
        <v>3253</v>
      </c>
      <c r="I204" s="326"/>
      <c r="J204" s="326"/>
      <c r="K204" s="255"/>
    </row>
    <row r="205" spans="2:11" customFormat="1" ht="15" customHeight="1" x14ac:dyDescent="0.2">
      <c r="B205" s="234"/>
      <c r="C205" s="211"/>
      <c r="D205" s="211"/>
      <c r="E205" s="211"/>
      <c r="F205" s="232" t="s">
        <v>50</v>
      </c>
      <c r="G205" s="211"/>
      <c r="H205" s="326" t="s">
        <v>3254</v>
      </c>
      <c r="I205" s="326"/>
      <c r="J205" s="326"/>
      <c r="K205" s="255"/>
    </row>
    <row r="206" spans="2:11" customFormat="1" ht="15" customHeight="1" x14ac:dyDescent="0.2">
      <c r="B206" s="234"/>
      <c r="C206" s="211"/>
      <c r="D206" s="211"/>
      <c r="E206" s="211"/>
      <c r="F206" s="232" t="s">
        <v>48</v>
      </c>
      <c r="G206" s="211"/>
      <c r="H206" s="326" t="s">
        <v>3255</v>
      </c>
      <c r="I206" s="326"/>
      <c r="J206" s="326"/>
      <c r="K206" s="255"/>
    </row>
    <row r="207" spans="2:11" customFormat="1" ht="15" customHeight="1" x14ac:dyDescent="0.2">
      <c r="B207" s="234"/>
      <c r="C207" s="211"/>
      <c r="D207" s="211"/>
      <c r="E207" s="211"/>
      <c r="F207" s="232" t="s">
        <v>49</v>
      </c>
      <c r="G207" s="211"/>
      <c r="H207" s="326" t="s">
        <v>3256</v>
      </c>
      <c r="I207" s="326"/>
      <c r="J207" s="326"/>
      <c r="K207" s="255"/>
    </row>
    <row r="208" spans="2:11" customFormat="1" ht="15" customHeight="1" x14ac:dyDescent="0.2">
      <c r="B208" s="234"/>
      <c r="C208" s="211"/>
      <c r="D208" s="211"/>
      <c r="E208" s="211"/>
      <c r="F208" s="232"/>
      <c r="G208" s="211"/>
      <c r="H208" s="211"/>
      <c r="I208" s="211"/>
      <c r="J208" s="211"/>
      <c r="K208" s="255"/>
    </row>
    <row r="209" spans="2:11" customFormat="1" ht="15" customHeight="1" x14ac:dyDescent="0.2">
      <c r="B209" s="234"/>
      <c r="C209" s="211" t="s">
        <v>3195</v>
      </c>
      <c r="D209" s="211"/>
      <c r="E209" s="211"/>
      <c r="F209" s="232" t="s">
        <v>82</v>
      </c>
      <c r="G209" s="211"/>
      <c r="H209" s="326" t="s">
        <v>3257</v>
      </c>
      <c r="I209" s="326"/>
      <c r="J209" s="326"/>
      <c r="K209" s="255"/>
    </row>
    <row r="210" spans="2:11" customFormat="1" ht="15" customHeight="1" x14ac:dyDescent="0.2">
      <c r="B210" s="234"/>
      <c r="C210" s="211"/>
      <c r="D210" s="211"/>
      <c r="E210" s="211"/>
      <c r="F210" s="232" t="s">
        <v>3094</v>
      </c>
      <c r="G210" s="211"/>
      <c r="H210" s="326" t="s">
        <v>3095</v>
      </c>
      <c r="I210" s="326"/>
      <c r="J210" s="326"/>
      <c r="K210" s="255"/>
    </row>
    <row r="211" spans="2:11" customFormat="1" ht="15" customHeight="1" x14ac:dyDescent="0.2">
      <c r="B211" s="234"/>
      <c r="C211" s="211"/>
      <c r="D211" s="211"/>
      <c r="E211" s="211"/>
      <c r="F211" s="232" t="s">
        <v>3092</v>
      </c>
      <c r="G211" s="211"/>
      <c r="H211" s="326" t="s">
        <v>3258</v>
      </c>
      <c r="I211" s="326"/>
      <c r="J211" s="326"/>
      <c r="K211" s="255"/>
    </row>
    <row r="212" spans="2:11" customFormat="1" ht="15" customHeight="1" x14ac:dyDescent="0.2">
      <c r="B212" s="279"/>
      <c r="C212" s="211"/>
      <c r="D212" s="211"/>
      <c r="E212" s="211"/>
      <c r="F212" s="232" t="s">
        <v>104</v>
      </c>
      <c r="G212" s="268"/>
      <c r="H212" s="325" t="s">
        <v>105</v>
      </c>
      <c r="I212" s="325"/>
      <c r="J212" s="325"/>
      <c r="K212" s="280"/>
    </row>
    <row r="213" spans="2:11" customFormat="1" ht="15" customHeight="1" x14ac:dyDescent="0.2">
      <c r="B213" s="279"/>
      <c r="C213" s="211"/>
      <c r="D213" s="211"/>
      <c r="E213" s="211"/>
      <c r="F213" s="232" t="s">
        <v>2986</v>
      </c>
      <c r="G213" s="268"/>
      <c r="H213" s="325" t="s">
        <v>3259</v>
      </c>
      <c r="I213" s="325"/>
      <c r="J213" s="325"/>
      <c r="K213" s="280"/>
    </row>
    <row r="214" spans="2:11" customFormat="1" ht="15" customHeight="1" x14ac:dyDescent="0.2">
      <c r="B214" s="279"/>
      <c r="C214" s="211"/>
      <c r="D214" s="211"/>
      <c r="E214" s="211"/>
      <c r="F214" s="232"/>
      <c r="G214" s="268"/>
      <c r="H214" s="259"/>
      <c r="I214" s="259"/>
      <c r="J214" s="259"/>
      <c r="K214" s="280"/>
    </row>
    <row r="215" spans="2:11" customFormat="1" ht="15" customHeight="1" x14ac:dyDescent="0.2">
      <c r="B215" s="279"/>
      <c r="C215" s="211" t="s">
        <v>3219</v>
      </c>
      <c r="D215" s="211"/>
      <c r="E215" s="211"/>
      <c r="F215" s="232">
        <v>1</v>
      </c>
      <c r="G215" s="268"/>
      <c r="H215" s="325" t="s">
        <v>3260</v>
      </c>
      <c r="I215" s="325"/>
      <c r="J215" s="325"/>
      <c r="K215" s="280"/>
    </row>
    <row r="216" spans="2:11" customFormat="1" ht="15" customHeight="1" x14ac:dyDescent="0.2">
      <c r="B216" s="279"/>
      <c r="C216" s="211"/>
      <c r="D216" s="211"/>
      <c r="E216" s="211"/>
      <c r="F216" s="232">
        <v>2</v>
      </c>
      <c r="G216" s="268"/>
      <c r="H216" s="325" t="s">
        <v>3261</v>
      </c>
      <c r="I216" s="325"/>
      <c r="J216" s="325"/>
      <c r="K216" s="280"/>
    </row>
    <row r="217" spans="2:11" customFormat="1" ht="15" customHeight="1" x14ac:dyDescent="0.2">
      <c r="B217" s="279"/>
      <c r="C217" s="211"/>
      <c r="D217" s="211"/>
      <c r="E217" s="211"/>
      <c r="F217" s="232">
        <v>3</v>
      </c>
      <c r="G217" s="268"/>
      <c r="H217" s="325" t="s">
        <v>3262</v>
      </c>
      <c r="I217" s="325"/>
      <c r="J217" s="325"/>
      <c r="K217" s="280"/>
    </row>
    <row r="218" spans="2:11" customFormat="1" ht="15" customHeight="1" x14ac:dyDescent="0.2">
      <c r="B218" s="279"/>
      <c r="C218" s="211"/>
      <c r="D218" s="211"/>
      <c r="E218" s="211"/>
      <c r="F218" s="232">
        <v>4</v>
      </c>
      <c r="G218" s="268"/>
      <c r="H218" s="325" t="s">
        <v>3263</v>
      </c>
      <c r="I218" s="325"/>
      <c r="J218" s="325"/>
      <c r="K218" s="280"/>
    </row>
    <row r="219" spans="2:11" customFormat="1" ht="12.75" customHeight="1" x14ac:dyDescent="0.2">
      <c r="B219" s="281"/>
      <c r="C219" s="282"/>
      <c r="D219" s="282"/>
      <c r="E219" s="282"/>
      <c r="F219" s="282"/>
      <c r="G219" s="282"/>
      <c r="H219" s="282"/>
      <c r="I219" s="282"/>
      <c r="J219" s="282"/>
      <c r="K219" s="283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09"/>
  <sheetViews>
    <sheetView showGridLines="0" workbookViewId="0"/>
  </sheetViews>
  <sheetFormatPr defaultRowHeight="10" x14ac:dyDescent="0.2"/>
  <cols>
    <col min="1" max="1" width="8.109375" customWidth="1"/>
    <col min="2" max="2" width="1.109375" customWidth="1"/>
    <col min="3" max="3" width="4.109375" customWidth="1"/>
    <col min="4" max="4" width="4.33203125" customWidth="1"/>
    <col min="5" max="5" width="16.88671875" customWidth="1"/>
    <col min="6" max="6" width="99" customWidth="1"/>
    <col min="7" max="7" width="7.33203125" customWidth="1"/>
    <col min="8" max="8" width="13.6640625" customWidth="1"/>
    <col min="9" max="9" width="15.44140625" customWidth="1"/>
    <col min="10" max="11" width="21.88671875" customWidth="1"/>
    <col min="12" max="12" width="9.109375" customWidth="1"/>
    <col min="13" max="13" width="10.5546875" hidden="1" customWidth="1"/>
    <col min="14" max="14" width="9.109375" hidden="1"/>
    <col min="15" max="20" width="13.88671875" hidden="1" customWidth="1"/>
    <col min="21" max="21" width="16" hidden="1" customWidth="1"/>
    <col min="22" max="22" width="12.109375" customWidth="1"/>
    <col min="23" max="23" width="16" customWidth="1"/>
    <col min="24" max="24" width="12.109375" customWidth="1"/>
    <col min="25" max="25" width="14.6640625" customWidth="1"/>
    <col min="26" max="26" width="10.88671875" customWidth="1"/>
    <col min="27" max="27" width="14.6640625" customWidth="1"/>
    <col min="28" max="28" width="16" customWidth="1"/>
    <col min="29" max="29" width="10.88671875" customWidth="1"/>
    <col min="30" max="30" width="14.6640625" customWidth="1"/>
    <col min="31" max="31" width="16" customWidth="1"/>
    <col min="44" max="65" width="9.109375" hidden="1"/>
  </cols>
  <sheetData>
    <row r="2" spans="2:56" ht="37" customHeight="1" x14ac:dyDescent="0.2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8" t="s">
        <v>84</v>
      </c>
      <c r="AZ2" s="86" t="s">
        <v>107</v>
      </c>
      <c r="BA2" s="86" t="s">
        <v>108</v>
      </c>
      <c r="BB2" s="86" t="s">
        <v>109</v>
      </c>
      <c r="BC2" s="86" t="s">
        <v>110</v>
      </c>
      <c r="BD2" s="86" t="s">
        <v>85</v>
      </c>
    </row>
    <row r="3" spans="2:56" ht="6.9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  <c r="AZ3" s="86" t="s">
        <v>111</v>
      </c>
      <c r="BA3" s="86" t="s">
        <v>112</v>
      </c>
      <c r="BB3" s="86" t="s">
        <v>109</v>
      </c>
      <c r="BC3" s="86" t="s">
        <v>113</v>
      </c>
      <c r="BD3" s="86" t="s">
        <v>85</v>
      </c>
    </row>
    <row r="4" spans="2:56" ht="24.9" customHeight="1" x14ac:dyDescent="0.2">
      <c r="B4" s="21"/>
      <c r="D4" s="22" t="s">
        <v>114</v>
      </c>
      <c r="L4" s="21"/>
      <c r="M4" s="87" t="s">
        <v>10</v>
      </c>
      <c r="AT4" s="18" t="s">
        <v>4</v>
      </c>
      <c r="AZ4" s="86" t="s">
        <v>115</v>
      </c>
      <c r="BA4" s="86" t="s">
        <v>116</v>
      </c>
      <c r="BB4" s="86" t="s">
        <v>109</v>
      </c>
      <c r="BC4" s="86" t="s">
        <v>117</v>
      </c>
      <c r="BD4" s="86" t="s">
        <v>85</v>
      </c>
    </row>
    <row r="5" spans="2:56" ht="6.9" customHeight="1" x14ac:dyDescent="0.2">
      <c r="B5" s="21"/>
      <c r="L5" s="21"/>
      <c r="AZ5" s="86" t="s">
        <v>118</v>
      </c>
      <c r="BA5" s="86" t="s">
        <v>119</v>
      </c>
      <c r="BB5" s="86" t="s">
        <v>109</v>
      </c>
      <c r="BC5" s="86" t="s">
        <v>120</v>
      </c>
      <c r="BD5" s="86" t="s">
        <v>85</v>
      </c>
    </row>
    <row r="6" spans="2:56" ht="12" customHeight="1" x14ac:dyDescent="0.2">
      <c r="B6" s="21"/>
      <c r="D6" s="28" t="s">
        <v>16</v>
      </c>
      <c r="L6" s="21"/>
      <c r="AZ6" s="86" t="s">
        <v>121</v>
      </c>
      <c r="BA6" s="86" t="s">
        <v>122</v>
      </c>
      <c r="BB6" s="86" t="s">
        <v>123</v>
      </c>
      <c r="BC6" s="86" t="s">
        <v>124</v>
      </c>
      <c r="BD6" s="86" t="s">
        <v>85</v>
      </c>
    </row>
    <row r="7" spans="2:56" ht="15.75" customHeight="1" x14ac:dyDescent="0.2">
      <c r="B7" s="21"/>
      <c r="E7" s="322" t="str">
        <f>'Rekapitulace stavby'!K6</f>
        <v>Informační centrum - Kostelní 18, Ústí nad Orlicí</v>
      </c>
      <c r="F7" s="323"/>
      <c r="G7" s="323"/>
      <c r="H7" s="323"/>
      <c r="L7" s="21"/>
      <c r="AZ7" s="86" t="s">
        <v>125</v>
      </c>
      <c r="BA7" s="86" t="s">
        <v>126</v>
      </c>
      <c r="BB7" s="86" t="s">
        <v>127</v>
      </c>
      <c r="BC7" s="86" t="s">
        <v>128</v>
      </c>
      <c r="BD7" s="86" t="s">
        <v>85</v>
      </c>
    </row>
    <row r="8" spans="2:56" s="1" customFormat="1" ht="12" customHeight="1" x14ac:dyDescent="0.2">
      <c r="B8" s="33"/>
      <c r="D8" s="28" t="s">
        <v>129</v>
      </c>
      <c r="L8" s="33"/>
      <c r="AZ8" s="86" t="s">
        <v>130</v>
      </c>
      <c r="BA8" s="86" t="s">
        <v>131</v>
      </c>
      <c r="BB8" s="86" t="s">
        <v>123</v>
      </c>
      <c r="BC8" s="86" t="s">
        <v>132</v>
      </c>
      <c r="BD8" s="86" t="s">
        <v>85</v>
      </c>
    </row>
    <row r="9" spans="2:56" s="1" customFormat="1" ht="15.75" customHeight="1" x14ac:dyDescent="0.2">
      <c r="B9" s="33"/>
      <c r="E9" s="312" t="s">
        <v>133</v>
      </c>
      <c r="F9" s="321"/>
      <c r="G9" s="321"/>
      <c r="H9" s="321"/>
      <c r="L9" s="33"/>
      <c r="AZ9" s="86" t="s">
        <v>134</v>
      </c>
      <c r="BA9" s="86" t="s">
        <v>135</v>
      </c>
      <c r="BB9" s="86" t="s">
        <v>123</v>
      </c>
      <c r="BC9" s="86" t="s">
        <v>136</v>
      </c>
      <c r="BD9" s="86" t="s">
        <v>85</v>
      </c>
    </row>
    <row r="10" spans="2:56" s="1" customFormat="1" x14ac:dyDescent="0.2">
      <c r="B10" s="33"/>
      <c r="L10" s="33"/>
      <c r="AZ10" s="86" t="s">
        <v>137</v>
      </c>
      <c r="BA10" s="86" t="s">
        <v>138</v>
      </c>
      <c r="BB10" s="86" t="s">
        <v>109</v>
      </c>
      <c r="BC10" s="86" t="s">
        <v>139</v>
      </c>
      <c r="BD10" s="86" t="s">
        <v>85</v>
      </c>
    </row>
    <row r="11" spans="2:56" s="1" customFormat="1" ht="12" customHeight="1" x14ac:dyDescent="0.2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  <c r="AZ11" s="86" t="s">
        <v>140</v>
      </c>
      <c r="BA11" s="86" t="s">
        <v>141</v>
      </c>
      <c r="BB11" s="86" t="s">
        <v>109</v>
      </c>
      <c r="BC11" s="86" t="s">
        <v>142</v>
      </c>
      <c r="BD11" s="86" t="s">
        <v>85</v>
      </c>
    </row>
    <row r="12" spans="2:56" s="1" customFormat="1" ht="12" customHeight="1" x14ac:dyDescent="0.2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Vyplň údaj</v>
      </c>
      <c r="L12" s="33"/>
      <c r="AZ12" s="86" t="s">
        <v>143</v>
      </c>
      <c r="BA12" s="86" t="s">
        <v>144</v>
      </c>
      <c r="BB12" s="86" t="s">
        <v>109</v>
      </c>
      <c r="BC12" s="86" t="s">
        <v>145</v>
      </c>
      <c r="BD12" s="86" t="s">
        <v>85</v>
      </c>
    </row>
    <row r="13" spans="2:56" s="1" customFormat="1" ht="10.75" customHeight="1" x14ac:dyDescent="0.2">
      <c r="B13" s="33"/>
      <c r="L13" s="33"/>
      <c r="AZ13" s="86" t="s">
        <v>146</v>
      </c>
      <c r="BA13" s="86" t="s">
        <v>147</v>
      </c>
      <c r="BB13" s="86" t="s">
        <v>123</v>
      </c>
      <c r="BC13" s="86" t="s">
        <v>148</v>
      </c>
      <c r="BD13" s="86" t="s">
        <v>85</v>
      </c>
    </row>
    <row r="14" spans="2:56" s="1" customFormat="1" ht="12" customHeight="1" x14ac:dyDescent="0.2">
      <c r="B14" s="33"/>
      <c r="D14" s="28" t="s">
        <v>24</v>
      </c>
      <c r="I14" s="28" t="s">
        <v>25</v>
      </c>
      <c r="J14" s="26" t="s">
        <v>26</v>
      </c>
      <c r="L14" s="33"/>
      <c r="AZ14" s="86" t="s">
        <v>149</v>
      </c>
      <c r="BA14" s="86" t="s">
        <v>150</v>
      </c>
      <c r="BB14" s="86" t="s">
        <v>109</v>
      </c>
      <c r="BC14" s="86" t="s">
        <v>151</v>
      </c>
      <c r="BD14" s="86" t="s">
        <v>85</v>
      </c>
    </row>
    <row r="15" spans="2:56" s="1" customFormat="1" ht="18" customHeight="1" x14ac:dyDescent="0.2">
      <c r="B15" s="33"/>
      <c r="E15" s="26" t="s">
        <v>27</v>
      </c>
      <c r="I15" s="28" t="s">
        <v>28</v>
      </c>
      <c r="J15" s="26" t="s">
        <v>29</v>
      </c>
      <c r="L15" s="33"/>
      <c r="AZ15" s="86" t="s">
        <v>152</v>
      </c>
      <c r="BA15" s="86" t="s">
        <v>153</v>
      </c>
      <c r="BB15" s="86" t="s">
        <v>109</v>
      </c>
      <c r="BC15" s="86" t="s">
        <v>154</v>
      </c>
      <c r="BD15" s="86" t="s">
        <v>85</v>
      </c>
    </row>
    <row r="16" spans="2:56" s="1" customFormat="1" ht="6.9" customHeight="1" x14ac:dyDescent="0.2">
      <c r="B16" s="33"/>
      <c r="L16" s="33"/>
      <c r="AZ16" s="86" t="s">
        <v>155</v>
      </c>
      <c r="BA16" s="86" t="s">
        <v>156</v>
      </c>
      <c r="BB16" s="86" t="s">
        <v>109</v>
      </c>
      <c r="BC16" s="86" t="s">
        <v>157</v>
      </c>
      <c r="BD16" s="86" t="s">
        <v>85</v>
      </c>
    </row>
    <row r="17" spans="2:56" s="1" customFormat="1" ht="12" customHeight="1" x14ac:dyDescent="0.2">
      <c r="B17" s="33"/>
      <c r="D17" s="28" t="s">
        <v>30</v>
      </c>
      <c r="I17" s="28" t="s">
        <v>25</v>
      </c>
      <c r="J17" s="29" t="str">
        <f>'Rekapitulace stavby'!AN13</f>
        <v>Vyplň údaj</v>
      </c>
      <c r="L17" s="33"/>
      <c r="AZ17" s="86" t="s">
        <v>158</v>
      </c>
      <c r="BA17" s="86" t="s">
        <v>159</v>
      </c>
      <c r="BB17" s="86" t="s">
        <v>109</v>
      </c>
      <c r="BC17" s="86" t="s">
        <v>160</v>
      </c>
      <c r="BD17" s="86" t="s">
        <v>85</v>
      </c>
    </row>
    <row r="18" spans="2:56" s="1" customFormat="1" ht="18" customHeight="1" x14ac:dyDescent="0.2">
      <c r="B18" s="33"/>
      <c r="E18" s="324" t="str">
        <f>'Rekapitulace stavby'!E14</f>
        <v>Vyplň údaj</v>
      </c>
      <c r="F18" s="295"/>
      <c r="G18" s="295"/>
      <c r="H18" s="295"/>
      <c r="I18" s="28" t="s">
        <v>28</v>
      </c>
      <c r="J18" s="29" t="str">
        <f>'Rekapitulace stavby'!AN14</f>
        <v>Vyplň údaj</v>
      </c>
      <c r="L18" s="33"/>
      <c r="AZ18" s="86" t="s">
        <v>161</v>
      </c>
      <c r="BA18" s="86" t="s">
        <v>162</v>
      </c>
      <c r="BB18" s="86" t="s">
        <v>109</v>
      </c>
      <c r="BC18" s="86" t="s">
        <v>163</v>
      </c>
      <c r="BD18" s="86" t="s">
        <v>85</v>
      </c>
    </row>
    <row r="19" spans="2:56" s="1" customFormat="1" ht="6.9" customHeight="1" x14ac:dyDescent="0.2">
      <c r="B19" s="33"/>
      <c r="L19" s="33"/>
      <c r="AZ19" s="86" t="s">
        <v>164</v>
      </c>
      <c r="BA19" s="86" t="s">
        <v>165</v>
      </c>
      <c r="BB19" s="86" t="s">
        <v>109</v>
      </c>
      <c r="BC19" s="86" t="s">
        <v>166</v>
      </c>
      <c r="BD19" s="86" t="s">
        <v>85</v>
      </c>
    </row>
    <row r="20" spans="2:56" s="1" customFormat="1" ht="12" customHeight="1" x14ac:dyDescent="0.2">
      <c r="B20" s="33"/>
      <c r="D20" s="28" t="s">
        <v>32</v>
      </c>
      <c r="I20" s="28" t="s">
        <v>25</v>
      </c>
      <c r="J20" s="26" t="s">
        <v>33</v>
      </c>
      <c r="L20" s="33"/>
    </row>
    <row r="21" spans="2:56" s="1" customFormat="1" ht="18" customHeight="1" x14ac:dyDescent="0.2">
      <c r="B21" s="33"/>
      <c r="E21" s="26" t="s">
        <v>34</v>
      </c>
      <c r="I21" s="28" t="s">
        <v>28</v>
      </c>
      <c r="J21" s="26" t="s">
        <v>19</v>
      </c>
      <c r="L21" s="33"/>
    </row>
    <row r="22" spans="2:56" s="1" customFormat="1" ht="6.9" customHeight="1" x14ac:dyDescent="0.2">
      <c r="B22" s="33"/>
      <c r="L22" s="33"/>
    </row>
    <row r="23" spans="2:56" s="1" customFormat="1" ht="12" customHeight="1" x14ac:dyDescent="0.2">
      <c r="B23" s="33"/>
      <c r="D23" s="28" t="s">
        <v>36</v>
      </c>
      <c r="I23" s="28" t="s">
        <v>25</v>
      </c>
      <c r="J23" s="26" t="s">
        <v>37</v>
      </c>
      <c r="L23" s="33"/>
    </row>
    <row r="24" spans="2:56" s="1" customFormat="1" ht="18" customHeight="1" x14ac:dyDescent="0.2">
      <c r="B24" s="33"/>
      <c r="E24" s="26" t="s">
        <v>38</v>
      </c>
      <c r="I24" s="28" t="s">
        <v>28</v>
      </c>
      <c r="J24" s="26" t="s">
        <v>19</v>
      </c>
      <c r="L24" s="33"/>
    </row>
    <row r="25" spans="2:56" s="1" customFormat="1" ht="6.9" customHeight="1" x14ac:dyDescent="0.2">
      <c r="B25" s="33"/>
      <c r="L25" s="33"/>
    </row>
    <row r="26" spans="2:56" s="1" customFormat="1" ht="12" customHeight="1" x14ac:dyDescent="0.2">
      <c r="B26" s="33"/>
      <c r="D26" s="28" t="s">
        <v>39</v>
      </c>
      <c r="L26" s="33"/>
    </row>
    <row r="27" spans="2:56" s="7" customFormat="1" ht="15.75" customHeight="1" x14ac:dyDescent="0.2">
      <c r="B27" s="88"/>
      <c r="E27" s="299" t="s">
        <v>19</v>
      </c>
      <c r="F27" s="299"/>
      <c r="G27" s="299"/>
      <c r="H27" s="299"/>
      <c r="L27" s="88"/>
    </row>
    <row r="28" spans="2:56" s="1" customFormat="1" ht="6.9" customHeight="1" x14ac:dyDescent="0.2">
      <c r="B28" s="33"/>
      <c r="L28" s="33"/>
    </row>
    <row r="29" spans="2:56" s="1" customFormat="1" ht="6.9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56" s="1" customFormat="1" ht="25.4" customHeight="1" x14ac:dyDescent="0.2">
      <c r="B30" s="33"/>
      <c r="D30" s="89" t="s">
        <v>41</v>
      </c>
      <c r="J30" s="64">
        <f>ROUND(J101, 2)</f>
        <v>0</v>
      </c>
      <c r="L30" s="33"/>
    </row>
    <row r="31" spans="2:56" s="1" customFormat="1" ht="6.9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56" s="1" customFormat="1" ht="14.4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" customHeight="1" x14ac:dyDescent="0.2">
      <c r="B33" s="33"/>
      <c r="D33" s="53" t="s">
        <v>45</v>
      </c>
      <c r="E33" s="28" t="s">
        <v>46</v>
      </c>
      <c r="F33" s="90">
        <f>ROUND((SUM(BE101:BE1208)),  2)</f>
        <v>0</v>
      </c>
      <c r="I33" s="91">
        <v>0.21</v>
      </c>
      <c r="J33" s="90">
        <f>ROUND(((SUM(BE101:BE1208))*I33),  2)</f>
        <v>0</v>
      </c>
      <c r="L33" s="33"/>
    </row>
    <row r="34" spans="2:12" s="1" customFormat="1" ht="14.4" customHeight="1" x14ac:dyDescent="0.2">
      <c r="B34" s="33"/>
      <c r="E34" s="28" t="s">
        <v>47</v>
      </c>
      <c r="F34" s="90">
        <f>ROUND((SUM(BF101:BF1208)),  2)</f>
        <v>0</v>
      </c>
      <c r="I34" s="91">
        <v>0.12</v>
      </c>
      <c r="J34" s="90">
        <f>ROUND(((SUM(BF101:BF1208))*I34),  2)</f>
        <v>0</v>
      </c>
      <c r="L34" s="33"/>
    </row>
    <row r="35" spans="2:12" s="1" customFormat="1" ht="14.4" hidden="1" customHeight="1" x14ac:dyDescent="0.2">
      <c r="B35" s="33"/>
      <c r="E35" s="28" t="s">
        <v>48</v>
      </c>
      <c r="F35" s="90">
        <f>ROUND((SUM(BG101:BG1208)),  2)</f>
        <v>0</v>
      </c>
      <c r="I35" s="91">
        <v>0.21</v>
      </c>
      <c r="J35" s="90">
        <f>0</f>
        <v>0</v>
      </c>
      <c r="L35" s="33"/>
    </row>
    <row r="36" spans="2:12" s="1" customFormat="1" ht="14.4" hidden="1" customHeight="1" x14ac:dyDescent="0.2">
      <c r="B36" s="33"/>
      <c r="E36" s="28" t="s">
        <v>49</v>
      </c>
      <c r="F36" s="90">
        <f>ROUND((SUM(BH101:BH1208)),  2)</f>
        <v>0</v>
      </c>
      <c r="I36" s="91">
        <v>0.12</v>
      </c>
      <c r="J36" s="90">
        <f>0</f>
        <v>0</v>
      </c>
      <c r="L36" s="33"/>
    </row>
    <row r="37" spans="2:12" s="1" customFormat="1" ht="14.4" hidden="1" customHeight="1" x14ac:dyDescent="0.2">
      <c r="B37" s="33"/>
      <c r="E37" s="28" t="s">
        <v>50</v>
      </c>
      <c r="F37" s="90">
        <f>ROUND((SUM(BI101:BI1208)),  2)</f>
        <v>0</v>
      </c>
      <c r="I37" s="91">
        <v>0</v>
      </c>
      <c r="J37" s="90">
        <f>0</f>
        <v>0</v>
      </c>
      <c r="L37" s="33"/>
    </row>
    <row r="38" spans="2:12" s="1" customFormat="1" ht="6.9" customHeight="1" x14ac:dyDescent="0.2">
      <c r="B38" s="33"/>
      <c r="L38" s="33"/>
    </row>
    <row r="39" spans="2:12" s="1" customFormat="1" ht="25.4" customHeight="1" x14ac:dyDescent="0.2">
      <c r="B39" s="33"/>
      <c r="C39" s="92"/>
      <c r="D39" s="93" t="s">
        <v>51</v>
      </c>
      <c r="E39" s="55"/>
      <c r="F39" s="55"/>
      <c r="G39" s="94" t="s">
        <v>52</v>
      </c>
      <c r="H39" s="95" t="s">
        <v>53</v>
      </c>
      <c r="I39" s="55"/>
      <c r="J39" s="96">
        <f>SUM(J30:J37)</f>
        <v>0</v>
      </c>
      <c r="K39" s="97"/>
      <c r="L39" s="33"/>
    </row>
    <row r="40" spans="2:12" s="1" customFormat="1" ht="14.4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 x14ac:dyDescent="0.2">
      <c r="B45" s="33"/>
      <c r="C45" s="22" t="s">
        <v>167</v>
      </c>
      <c r="L45" s="33"/>
    </row>
    <row r="46" spans="2:12" s="1" customFormat="1" ht="6.9" customHeight="1" x14ac:dyDescent="0.2">
      <c r="B46" s="33"/>
      <c r="L46" s="33"/>
    </row>
    <row r="47" spans="2:12" s="1" customFormat="1" ht="12" customHeight="1" x14ac:dyDescent="0.2">
      <c r="B47" s="33"/>
      <c r="C47" s="28" t="s">
        <v>16</v>
      </c>
      <c r="L47" s="33"/>
    </row>
    <row r="48" spans="2:12" s="1" customFormat="1" ht="15.75" customHeight="1" x14ac:dyDescent="0.2">
      <c r="B48" s="33"/>
      <c r="E48" s="322" t="str">
        <f>E7</f>
        <v>Informační centrum - Kostelní 18, Ústí nad Orlicí</v>
      </c>
      <c r="F48" s="323"/>
      <c r="G48" s="323"/>
      <c r="H48" s="323"/>
      <c r="L48" s="33"/>
    </row>
    <row r="49" spans="2:47" s="1" customFormat="1" ht="12" customHeight="1" x14ac:dyDescent="0.2">
      <c r="B49" s="33"/>
      <c r="C49" s="28" t="s">
        <v>129</v>
      </c>
      <c r="L49" s="33"/>
    </row>
    <row r="50" spans="2:47" s="1" customFormat="1" ht="15.75" customHeight="1" x14ac:dyDescent="0.2">
      <c r="B50" s="33"/>
      <c r="E50" s="312" t="str">
        <f>E9</f>
        <v>1.01 - Bourací a stavební práce</v>
      </c>
      <c r="F50" s="321"/>
      <c r="G50" s="321"/>
      <c r="H50" s="321"/>
      <c r="L50" s="33"/>
    </row>
    <row r="51" spans="2:47" s="1" customFormat="1" ht="6.9" customHeight="1" x14ac:dyDescent="0.2">
      <c r="B51" s="33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Ústí nad Orlicí</v>
      </c>
      <c r="I52" s="28" t="s">
        <v>23</v>
      </c>
      <c r="J52" s="50" t="str">
        <f>IF(J12="","",J12)</f>
        <v>Vyplň údaj</v>
      </c>
      <c r="L52" s="33"/>
    </row>
    <row r="53" spans="2:47" s="1" customFormat="1" ht="6.9" customHeight="1" x14ac:dyDescent="0.2">
      <c r="B53" s="33"/>
      <c r="L53" s="33"/>
    </row>
    <row r="54" spans="2:47" s="1" customFormat="1" ht="37.5" customHeight="1" x14ac:dyDescent="0.2">
      <c r="B54" s="33"/>
      <c r="C54" s="28" t="s">
        <v>24</v>
      </c>
      <c r="F54" s="26" t="str">
        <f>E15</f>
        <v>Město Ústí nad Orlicí, Sychrova 16,Ústí nad Orlicí</v>
      </c>
      <c r="I54" s="28" t="s">
        <v>32</v>
      </c>
      <c r="J54" s="31" t="str">
        <f>E21</f>
        <v>Ing. Ondrej Balážik, Palackého tř. 72, 612 00 Brno</v>
      </c>
      <c r="L54" s="33"/>
    </row>
    <row r="55" spans="2:47" s="1" customFormat="1" ht="24" customHeight="1" x14ac:dyDescent="0.2">
      <c r="B55" s="33"/>
      <c r="C55" s="28" t="s">
        <v>30</v>
      </c>
      <c r="F55" s="26" t="str">
        <f>IF(E18="","",E18)</f>
        <v>Vyplň údaj</v>
      </c>
      <c r="I55" s="28" t="s">
        <v>36</v>
      </c>
      <c r="J55" s="31" t="str">
        <f>E24</f>
        <v>Petr Krčál, Dukelská 973, 564 01 Žamberk</v>
      </c>
      <c r="L55" s="33"/>
    </row>
    <row r="56" spans="2:47" s="1" customFormat="1" ht="10.4" customHeight="1" x14ac:dyDescent="0.2">
      <c r="B56" s="33"/>
      <c r="L56" s="33"/>
    </row>
    <row r="57" spans="2:47" s="1" customFormat="1" ht="29.25" customHeight="1" x14ac:dyDescent="0.2">
      <c r="B57" s="33"/>
      <c r="C57" s="98" t="s">
        <v>168</v>
      </c>
      <c r="D57" s="92"/>
      <c r="E57" s="92"/>
      <c r="F57" s="92"/>
      <c r="G57" s="92"/>
      <c r="H57" s="92"/>
      <c r="I57" s="92"/>
      <c r="J57" s="99" t="s">
        <v>169</v>
      </c>
      <c r="K57" s="92"/>
      <c r="L57" s="33"/>
    </row>
    <row r="58" spans="2:47" s="1" customFormat="1" ht="10.4" customHeight="1" x14ac:dyDescent="0.2">
      <c r="B58" s="33"/>
      <c r="L58" s="33"/>
    </row>
    <row r="59" spans="2:47" s="1" customFormat="1" ht="22.75" customHeight="1" x14ac:dyDescent="0.2">
      <c r="B59" s="33"/>
      <c r="C59" s="100" t="s">
        <v>73</v>
      </c>
      <c r="J59" s="64">
        <f>J101</f>
        <v>0</v>
      </c>
      <c r="L59" s="33"/>
      <c r="AU59" s="18" t="s">
        <v>170</v>
      </c>
    </row>
    <row r="60" spans="2:47" s="8" customFormat="1" ht="24.9" customHeight="1" x14ac:dyDescent="0.2">
      <c r="B60" s="101"/>
      <c r="D60" s="102" t="s">
        <v>171</v>
      </c>
      <c r="E60" s="103"/>
      <c r="F60" s="103"/>
      <c r="G60" s="103"/>
      <c r="H60" s="103"/>
      <c r="I60" s="103"/>
      <c r="J60" s="104">
        <f>J102</f>
        <v>0</v>
      </c>
      <c r="L60" s="101"/>
    </row>
    <row r="61" spans="2:47" s="9" customFormat="1" ht="20" customHeight="1" x14ac:dyDescent="0.2">
      <c r="B61" s="105"/>
      <c r="D61" s="106" t="s">
        <v>172</v>
      </c>
      <c r="E61" s="107"/>
      <c r="F61" s="107"/>
      <c r="G61" s="107"/>
      <c r="H61" s="107"/>
      <c r="I61" s="107"/>
      <c r="J61" s="108">
        <f>J103</f>
        <v>0</v>
      </c>
      <c r="L61" s="105"/>
    </row>
    <row r="62" spans="2:47" s="9" customFormat="1" ht="20" customHeight="1" x14ac:dyDescent="0.2">
      <c r="B62" s="105"/>
      <c r="D62" s="106" t="s">
        <v>173</v>
      </c>
      <c r="E62" s="107"/>
      <c r="F62" s="107"/>
      <c r="G62" s="107"/>
      <c r="H62" s="107"/>
      <c r="I62" s="107"/>
      <c r="J62" s="108">
        <f>J151</f>
        <v>0</v>
      </c>
      <c r="L62" s="105"/>
    </row>
    <row r="63" spans="2:47" s="9" customFormat="1" ht="20" customHeight="1" x14ac:dyDescent="0.2">
      <c r="B63" s="105"/>
      <c r="D63" s="106" t="s">
        <v>174</v>
      </c>
      <c r="E63" s="107"/>
      <c r="F63" s="107"/>
      <c r="G63" s="107"/>
      <c r="H63" s="107"/>
      <c r="I63" s="107"/>
      <c r="J63" s="108">
        <f>J170</f>
        <v>0</v>
      </c>
      <c r="L63" s="105"/>
    </row>
    <row r="64" spans="2:47" s="9" customFormat="1" ht="20" customHeight="1" x14ac:dyDescent="0.2">
      <c r="B64" s="105"/>
      <c r="D64" s="106" t="s">
        <v>175</v>
      </c>
      <c r="E64" s="107"/>
      <c r="F64" s="107"/>
      <c r="G64" s="107"/>
      <c r="H64" s="107"/>
      <c r="I64" s="107"/>
      <c r="J64" s="108">
        <f>J278</f>
        <v>0</v>
      </c>
      <c r="L64" s="105"/>
    </row>
    <row r="65" spans="2:12" s="9" customFormat="1" ht="20" customHeight="1" x14ac:dyDescent="0.2">
      <c r="B65" s="105"/>
      <c r="D65" s="106" t="s">
        <v>176</v>
      </c>
      <c r="E65" s="107"/>
      <c r="F65" s="107"/>
      <c r="G65" s="107"/>
      <c r="H65" s="107"/>
      <c r="I65" s="107"/>
      <c r="J65" s="108">
        <f>J283</f>
        <v>0</v>
      </c>
      <c r="L65" s="105"/>
    </row>
    <row r="66" spans="2:12" s="9" customFormat="1" ht="20" customHeight="1" x14ac:dyDescent="0.2">
      <c r="B66" s="105"/>
      <c r="D66" s="106" t="s">
        <v>177</v>
      </c>
      <c r="E66" s="107"/>
      <c r="F66" s="107"/>
      <c r="G66" s="107"/>
      <c r="H66" s="107"/>
      <c r="I66" s="107"/>
      <c r="J66" s="108">
        <f>J292</f>
        <v>0</v>
      </c>
      <c r="L66" s="105"/>
    </row>
    <row r="67" spans="2:12" s="9" customFormat="1" ht="20" customHeight="1" x14ac:dyDescent="0.2">
      <c r="B67" s="105"/>
      <c r="D67" s="106" t="s">
        <v>178</v>
      </c>
      <c r="E67" s="107"/>
      <c r="F67" s="107"/>
      <c r="G67" s="107"/>
      <c r="H67" s="107"/>
      <c r="I67" s="107"/>
      <c r="J67" s="108">
        <f>J462</f>
        <v>0</v>
      </c>
      <c r="L67" s="105"/>
    </row>
    <row r="68" spans="2:12" s="9" customFormat="1" ht="20" customHeight="1" x14ac:dyDescent="0.2">
      <c r="B68" s="105"/>
      <c r="D68" s="106" t="s">
        <v>179</v>
      </c>
      <c r="E68" s="107"/>
      <c r="F68" s="107"/>
      <c r="G68" s="107"/>
      <c r="H68" s="107"/>
      <c r="I68" s="107"/>
      <c r="J68" s="108">
        <f>J586</f>
        <v>0</v>
      </c>
      <c r="L68" s="105"/>
    </row>
    <row r="69" spans="2:12" s="9" customFormat="1" ht="20" customHeight="1" x14ac:dyDescent="0.2">
      <c r="B69" s="105"/>
      <c r="D69" s="106" t="s">
        <v>180</v>
      </c>
      <c r="E69" s="107"/>
      <c r="F69" s="107"/>
      <c r="G69" s="107"/>
      <c r="H69" s="107"/>
      <c r="I69" s="107"/>
      <c r="J69" s="108">
        <f>J596</f>
        <v>0</v>
      </c>
      <c r="L69" s="105"/>
    </row>
    <row r="70" spans="2:12" s="8" customFormat="1" ht="24.9" customHeight="1" x14ac:dyDescent="0.2">
      <c r="B70" s="101"/>
      <c r="D70" s="102" t="s">
        <v>181</v>
      </c>
      <c r="E70" s="103"/>
      <c r="F70" s="103"/>
      <c r="G70" s="103"/>
      <c r="H70" s="103"/>
      <c r="I70" s="103"/>
      <c r="J70" s="104">
        <f>J599</f>
        <v>0</v>
      </c>
      <c r="L70" s="101"/>
    </row>
    <row r="71" spans="2:12" s="9" customFormat="1" ht="20" customHeight="1" x14ac:dyDescent="0.2">
      <c r="B71" s="105"/>
      <c r="D71" s="106" t="s">
        <v>182</v>
      </c>
      <c r="E71" s="107"/>
      <c r="F71" s="107"/>
      <c r="G71" s="107"/>
      <c r="H71" s="107"/>
      <c r="I71" s="107"/>
      <c r="J71" s="108">
        <f>J600</f>
        <v>0</v>
      </c>
      <c r="L71" s="105"/>
    </row>
    <row r="72" spans="2:12" s="9" customFormat="1" ht="20" customHeight="1" x14ac:dyDescent="0.2">
      <c r="B72" s="105"/>
      <c r="D72" s="106" t="s">
        <v>183</v>
      </c>
      <c r="E72" s="107"/>
      <c r="F72" s="107"/>
      <c r="G72" s="107"/>
      <c r="H72" s="107"/>
      <c r="I72" s="107"/>
      <c r="J72" s="108">
        <f>J660</f>
        <v>0</v>
      </c>
      <c r="L72" s="105"/>
    </row>
    <row r="73" spans="2:12" s="9" customFormat="1" ht="20" customHeight="1" x14ac:dyDescent="0.2">
      <c r="B73" s="105"/>
      <c r="D73" s="106" t="s">
        <v>184</v>
      </c>
      <c r="E73" s="107"/>
      <c r="F73" s="107"/>
      <c r="G73" s="107"/>
      <c r="H73" s="107"/>
      <c r="I73" s="107"/>
      <c r="J73" s="108">
        <f>J670</f>
        <v>0</v>
      </c>
      <c r="L73" s="105"/>
    </row>
    <row r="74" spans="2:12" s="9" customFormat="1" ht="20" customHeight="1" x14ac:dyDescent="0.2">
      <c r="B74" s="105"/>
      <c r="D74" s="106" t="s">
        <v>185</v>
      </c>
      <c r="E74" s="107"/>
      <c r="F74" s="107"/>
      <c r="G74" s="107"/>
      <c r="H74" s="107"/>
      <c r="I74" s="107"/>
      <c r="J74" s="108">
        <f>J683</f>
        <v>0</v>
      </c>
      <c r="L74" s="105"/>
    </row>
    <row r="75" spans="2:12" s="9" customFormat="1" ht="20" customHeight="1" x14ac:dyDescent="0.2">
      <c r="B75" s="105"/>
      <c r="D75" s="106" t="s">
        <v>186</v>
      </c>
      <c r="E75" s="107"/>
      <c r="F75" s="107"/>
      <c r="G75" s="107"/>
      <c r="H75" s="107"/>
      <c r="I75" s="107"/>
      <c r="J75" s="108">
        <f>J717</f>
        <v>0</v>
      </c>
      <c r="L75" s="105"/>
    </row>
    <row r="76" spans="2:12" s="9" customFormat="1" ht="20" customHeight="1" x14ac:dyDescent="0.2">
      <c r="B76" s="105"/>
      <c r="D76" s="106" t="s">
        <v>187</v>
      </c>
      <c r="E76" s="107"/>
      <c r="F76" s="107"/>
      <c r="G76" s="107"/>
      <c r="H76" s="107"/>
      <c r="I76" s="107"/>
      <c r="J76" s="108">
        <f>J799</f>
        <v>0</v>
      </c>
      <c r="L76" s="105"/>
    </row>
    <row r="77" spans="2:12" s="9" customFormat="1" ht="20" customHeight="1" x14ac:dyDescent="0.2">
      <c r="B77" s="105"/>
      <c r="D77" s="106" t="s">
        <v>188</v>
      </c>
      <c r="E77" s="107"/>
      <c r="F77" s="107"/>
      <c r="G77" s="107"/>
      <c r="H77" s="107"/>
      <c r="I77" s="107"/>
      <c r="J77" s="108">
        <f>J872</f>
        <v>0</v>
      </c>
      <c r="L77" s="105"/>
    </row>
    <row r="78" spans="2:12" s="9" customFormat="1" ht="20" customHeight="1" x14ac:dyDescent="0.2">
      <c r="B78" s="105"/>
      <c r="D78" s="106" t="s">
        <v>189</v>
      </c>
      <c r="E78" s="107"/>
      <c r="F78" s="107"/>
      <c r="G78" s="107"/>
      <c r="H78" s="107"/>
      <c r="I78" s="107"/>
      <c r="J78" s="108">
        <f>J997</f>
        <v>0</v>
      </c>
      <c r="L78" s="105"/>
    </row>
    <row r="79" spans="2:12" s="9" customFormat="1" ht="20" customHeight="1" x14ac:dyDescent="0.2">
      <c r="B79" s="105"/>
      <c r="D79" s="106" t="s">
        <v>190</v>
      </c>
      <c r="E79" s="107"/>
      <c r="F79" s="107"/>
      <c r="G79" s="107"/>
      <c r="H79" s="107"/>
      <c r="I79" s="107"/>
      <c r="J79" s="108">
        <f>J1078</f>
        <v>0</v>
      </c>
      <c r="L79" s="105"/>
    </row>
    <row r="80" spans="2:12" s="9" customFormat="1" ht="20" customHeight="1" x14ac:dyDescent="0.2">
      <c r="B80" s="105"/>
      <c r="D80" s="106" t="s">
        <v>191</v>
      </c>
      <c r="E80" s="107"/>
      <c r="F80" s="107"/>
      <c r="G80" s="107"/>
      <c r="H80" s="107"/>
      <c r="I80" s="107"/>
      <c r="J80" s="108">
        <f>J1094</f>
        <v>0</v>
      </c>
      <c r="L80" s="105"/>
    </row>
    <row r="81" spans="2:12" s="9" customFormat="1" ht="20" customHeight="1" x14ac:dyDescent="0.2">
      <c r="B81" s="105"/>
      <c r="D81" s="106" t="s">
        <v>192</v>
      </c>
      <c r="E81" s="107"/>
      <c r="F81" s="107"/>
      <c r="G81" s="107"/>
      <c r="H81" s="107"/>
      <c r="I81" s="107"/>
      <c r="J81" s="108">
        <f>J1146</f>
        <v>0</v>
      </c>
      <c r="L81" s="105"/>
    </row>
    <row r="82" spans="2:12" s="1" customFormat="1" ht="21.75" customHeight="1" x14ac:dyDescent="0.2">
      <c r="B82" s="33"/>
      <c r="L82" s="33"/>
    </row>
    <row r="83" spans="2:12" s="1" customFormat="1" ht="6.9" customHeight="1" x14ac:dyDescent="0.2"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33"/>
    </row>
    <row r="87" spans="2:12" s="1" customFormat="1" ht="6.9" customHeight="1" x14ac:dyDescent="0.2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33"/>
    </row>
    <row r="88" spans="2:12" s="1" customFormat="1" ht="24.9" customHeight="1" x14ac:dyDescent="0.2">
      <c r="B88" s="33"/>
      <c r="C88" s="22" t="s">
        <v>193</v>
      </c>
      <c r="L88" s="33"/>
    </row>
    <row r="89" spans="2:12" s="1" customFormat="1" ht="6.9" customHeight="1" x14ac:dyDescent="0.2">
      <c r="B89" s="33"/>
      <c r="L89" s="33"/>
    </row>
    <row r="90" spans="2:12" s="1" customFormat="1" ht="12" customHeight="1" x14ac:dyDescent="0.2">
      <c r="B90" s="33"/>
      <c r="C90" s="28" t="s">
        <v>16</v>
      </c>
      <c r="L90" s="33"/>
    </row>
    <row r="91" spans="2:12" s="1" customFormat="1" ht="15.75" customHeight="1" x14ac:dyDescent="0.2">
      <c r="B91" s="33"/>
      <c r="E91" s="322" t="str">
        <f>E7</f>
        <v>Informační centrum - Kostelní 18, Ústí nad Orlicí</v>
      </c>
      <c r="F91" s="323"/>
      <c r="G91" s="323"/>
      <c r="H91" s="323"/>
      <c r="L91" s="33"/>
    </row>
    <row r="92" spans="2:12" s="1" customFormat="1" ht="12" customHeight="1" x14ac:dyDescent="0.2">
      <c r="B92" s="33"/>
      <c r="C92" s="28" t="s">
        <v>129</v>
      </c>
      <c r="L92" s="33"/>
    </row>
    <row r="93" spans="2:12" s="1" customFormat="1" ht="15.75" customHeight="1" x14ac:dyDescent="0.2">
      <c r="B93" s="33"/>
      <c r="E93" s="312" t="str">
        <f>E9</f>
        <v>1.01 - Bourací a stavební práce</v>
      </c>
      <c r="F93" s="321"/>
      <c r="G93" s="321"/>
      <c r="H93" s="321"/>
      <c r="L93" s="33"/>
    </row>
    <row r="94" spans="2:12" s="1" customFormat="1" ht="6.9" customHeight="1" x14ac:dyDescent="0.2">
      <c r="B94" s="33"/>
      <c r="L94" s="33"/>
    </row>
    <row r="95" spans="2:12" s="1" customFormat="1" ht="12" customHeight="1" x14ac:dyDescent="0.2">
      <c r="B95" s="33"/>
      <c r="C95" s="28" t="s">
        <v>21</v>
      </c>
      <c r="F95" s="26" t="str">
        <f>F12</f>
        <v>Ústí nad Orlicí</v>
      </c>
      <c r="I95" s="28" t="s">
        <v>23</v>
      </c>
      <c r="J95" s="50" t="str">
        <f>IF(J12="","",J12)</f>
        <v>Vyplň údaj</v>
      </c>
      <c r="L95" s="33"/>
    </row>
    <row r="96" spans="2:12" s="1" customFormat="1" ht="6.9" customHeight="1" x14ac:dyDescent="0.2">
      <c r="B96" s="33"/>
      <c r="L96" s="33"/>
    </row>
    <row r="97" spans="2:65" s="1" customFormat="1" ht="37.5" customHeight="1" x14ac:dyDescent="0.2">
      <c r="B97" s="33"/>
      <c r="C97" s="28" t="s">
        <v>24</v>
      </c>
      <c r="F97" s="26" t="str">
        <f>E15</f>
        <v>Město Ústí nad Orlicí, Sychrova 16,Ústí nad Orlicí</v>
      </c>
      <c r="I97" s="28" t="s">
        <v>32</v>
      </c>
      <c r="J97" s="31" t="str">
        <f>E21</f>
        <v>Ing. Ondrej Balážik, Palackého tř. 72, 612 00 Brno</v>
      </c>
      <c r="L97" s="33"/>
    </row>
    <row r="98" spans="2:65" s="1" customFormat="1" ht="24" customHeight="1" x14ac:dyDescent="0.2">
      <c r="B98" s="33"/>
      <c r="C98" s="28" t="s">
        <v>30</v>
      </c>
      <c r="F98" s="26" t="str">
        <f>IF(E18="","",E18)</f>
        <v>Vyplň údaj</v>
      </c>
      <c r="I98" s="28" t="s">
        <v>36</v>
      </c>
      <c r="J98" s="31" t="str">
        <f>E24</f>
        <v>Petr Krčál, Dukelská 973, 564 01 Žamberk</v>
      </c>
      <c r="L98" s="33"/>
    </row>
    <row r="99" spans="2:65" s="1" customFormat="1" ht="10.4" customHeight="1" x14ac:dyDescent="0.2">
      <c r="B99" s="33"/>
      <c r="L99" s="33"/>
    </row>
    <row r="100" spans="2:65" s="10" customFormat="1" ht="29.25" customHeight="1" x14ac:dyDescent="0.2">
      <c r="B100" s="109"/>
      <c r="C100" s="110" t="s">
        <v>194</v>
      </c>
      <c r="D100" s="111" t="s">
        <v>60</v>
      </c>
      <c r="E100" s="111" t="s">
        <v>56</v>
      </c>
      <c r="F100" s="111" t="s">
        <v>57</v>
      </c>
      <c r="G100" s="111" t="s">
        <v>195</v>
      </c>
      <c r="H100" s="111" t="s">
        <v>196</v>
      </c>
      <c r="I100" s="111" t="s">
        <v>197</v>
      </c>
      <c r="J100" s="111" t="s">
        <v>169</v>
      </c>
      <c r="K100" s="112" t="s">
        <v>198</v>
      </c>
      <c r="L100" s="109"/>
      <c r="M100" s="57" t="s">
        <v>19</v>
      </c>
      <c r="N100" s="58" t="s">
        <v>45</v>
      </c>
      <c r="O100" s="58" t="s">
        <v>199</v>
      </c>
      <c r="P100" s="58" t="s">
        <v>200</v>
      </c>
      <c r="Q100" s="58" t="s">
        <v>201</v>
      </c>
      <c r="R100" s="58" t="s">
        <v>202</v>
      </c>
      <c r="S100" s="58" t="s">
        <v>203</v>
      </c>
      <c r="T100" s="59" t="s">
        <v>204</v>
      </c>
    </row>
    <row r="101" spans="2:65" s="1" customFormat="1" ht="22.75" customHeight="1" x14ac:dyDescent="0.35">
      <c r="B101" s="33"/>
      <c r="C101" s="62" t="s">
        <v>205</v>
      </c>
      <c r="J101" s="113">
        <f>BK101</f>
        <v>0</v>
      </c>
      <c r="L101" s="33"/>
      <c r="M101" s="60"/>
      <c r="N101" s="51"/>
      <c r="O101" s="51"/>
      <c r="P101" s="114">
        <f>P102+P599</f>
        <v>0</v>
      </c>
      <c r="Q101" s="51"/>
      <c r="R101" s="114">
        <f>R102+R599</f>
        <v>169.54666800000001</v>
      </c>
      <c r="S101" s="51"/>
      <c r="T101" s="115">
        <f>T102+T599</f>
        <v>117.61828102999999</v>
      </c>
      <c r="AT101" s="18" t="s">
        <v>74</v>
      </c>
      <c r="AU101" s="18" t="s">
        <v>170</v>
      </c>
      <c r="BK101" s="116">
        <f>BK102+BK599</f>
        <v>0</v>
      </c>
    </row>
    <row r="102" spans="2:65" s="11" customFormat="1" ht="25.9" customHeight="1" x14ac:dyDescent="0.35">
      <c r="B102" s="117"/>
      <c r="D102" s="118" t="s">
        <v>74</v>
      </c>
      <c r="E102" s="119" t="s">
        <v>206</v>
      </c>
      <c r="F102" s="119" t="s">
        <v>207</v>
      </c>
      <c r="I102" s="120"/>
      <c r="J102" s="121">
        <f>BK102</f>
        <v>0</v>
      </c>
      <c r="L102" s="117"/>
      <c r="M102" s="122"/>
      <c r="P102" s="123">
        <f>P103+P151+P170+P278+P283+P292+P462+P586+P596</f>
        <v>0</v>
      </c>
      <c r="R102" s="123">
        <f>R103+R151+R170+R278+R283+R292+R462+R586+R596</f>
        <v>155.91541008000002</v>
      </c>
      <c r="T102" s="124">
        <f>T103+T151+T170+T278+T283+T292+T462+T586+T596</f>
        <v>100.20028411</v>
      </c>
      <c r="AR102" s="118" t="s">
        <v>83</v>
      </c>
      <c r="AT102" s="125" t="s">
        <v>74</v>
      </c>
      <c r="AU102" s="125" t="s">
        <v>75</v>
      </c>
      <c r="AY102" s="118" t="s">
        <v>208</v>
      </c>
      <c r="BK102" s="126">
        <f>BK103+BK151+BK170+BK278+BK283+BK292+BK462+BK586+BK596</f>
        <v>0</v>
      </c>
    </row>
    <row r="103" spans="2:65" s="11" customFormat="1" ht="22.75" customHeight="1" x14ac:dyDescent="0.25">
      <c r="B103" s="117"/>
      <c r="D103" s="118" t="s">
        <v>74</v>
      </c>
      <c r="E103" s="127" t="s">
        <v>83</v>
      </c>
      <c r="F103" s="127" t="s">
        <v>209</v>
      </c>
      <c r="I103" s="120"/>
      <c r="J103" s="128">
        <f>BK103</f>
        <v>0</v>
      </c>
      <c r="L103" s="117"/>
      <c r="M103" s="122"/>
      <c r="P103" s="123">
        <f>SUM(P104:P150)</f>
        <v>0</v>
      </c>
      <c r="R103" s="123">
        <f>SUM(R104:R150)</f>
        <v>0</v>
      </c>
      <c r="T103" s="124">
        <f>SUM(T104:T150)</f>
        <v>22.371780000000001</v>
      </c>
      <c r="AR103" s="118" t="s">
        <v>83</v>
      </c>
      <c r="AT103" s="125" t="s">
        <v>74</v>
      </c>
      <c r="AU103" s="125" t="s">
        <v>83</v>
      </c>
      <c r="AY103" s="118" t="s">
        <v>208</v>
      </c>
      <c r="BK103" s="126">
        <f>SUM(BK104:BK150)</f>
        <v>0</v>
      </c>
    </row>
    <row r="104" spans="2:65" s="1" customFormat="1" ht="33.4" customHeight="1" x14ac:dyDescent="0.2">
      <c r="B104" s="33"/>
      <c r="C104" s="129" t="s">
        <v>83</v>
      </c>
      <c r="D104" s="129" t="s">
        <v>210</v>
      </c>
      <c r="E104" s="130" t="s">
        <v>211</v>
      </c>
      <c r="F104" s="131" t="s">
        <v>212</v>
      </c>
      <c r="G104" s="132" t="s">
        <v>109</v>
      </c>
      <c r="H104" s="133">
        <v>39.18</v>
      </c>
      <c r="I104" s="134"/>
      <c r="J104" s="135">
        <f>ROUND(I104*H104,2)</f>
        <v>0</v>
      </c>
      <c r="K104" s="131" t="s">
        <v>213</v>
      </c>
      <c r="L104" s="33"/>
      <c r="M104" s="136" t="s">
        <v>19</v>
      </c>
      <c r="N104" s="137" t="s">
        <v>46</v>
      </c>
      <c r="P104" s="138">
        <f>O104*H104</f>
        <v>0</v>
      </c>
      <c r="Q104" s="138">
        <v>0</v>
      </c>
      <c r="R104" s="138">
        <f>Q104*H104</f>
        <v>0</v>
      </c>
      <c r="S104" s="138">
        <v>0.28100000000000003</v>
      </c>
      <c r="T104" s="139">
        <f>S104*H104</f>
        <v>11.009580000000001</v>
      </c>
      <c r="AR104" s="140" t="s">
        <v>214</v>
      </c>
      <c r="AT104" s="140" t="s">
        <v>210</v>
      </c>
      <c r="AU104" s="140" t="s">
        <v>85</v>
      </c>
      <c r="AY104" s="18" t="s">
        <v>208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8" t="s">
        <v>83</v>
      </c>
      <c r="BK104" s="141">
        <f>ROUND(I104*H104,2)</f>
        <v>0</v>
      </c>
      <c r="BL104" s="18" t="s">
        <v>214</v>
      </c>
      <c r="BM104" s="140" t="s">
        <v>215</v>
      </c>
    </row>
    <row r="105" spans="2:65" s="1" customFormat="1" x14ac:dyDescent="0.2">
      <c r="B105" s="33"/>
      <c r="D105" s="142" t="s">
        <v>216</v>
      </c>
      <c r="F105" s="143" t="s">
        <v>217</v>
      </c>
      <c r="I105" s="144"/>
      <c r="L105" s="33"/>
      <c r="M105" s="145"/>
      <c r="T105" s="54"/>
      <c r="AT105" s="18" t="s">
        <v>216</v>
      </c>
      <c r="AU105" s="18" t="s">
        <v>85</v>
      </c>
    </row>
    <row r="106" spans="2:65" s="12" customFormat="1" x14ac:dyDescent="0.2">
      <c r="B106" s="146"/>
      <c r="D106" s="147" t="s">
        <v>218</v>
      </c>
      <c r="E106" s="148" t="s">
        <v>19</v>
      </c>
      <c r="F106" s="149" t="s">
        <v>219</v>
      </c>
      <c r="H106" s="148" t="s">
        <v>19</v>
      </c>
      <c r="I106" s="150"/>
      <c r="L106" s="146"/>
      <c r="M106" s="151"/>
      <c r="T106" s="152"/>
      <c r="AT106" s="148" t="s">
        <v>218</v>
      </c>
      <c r="AU106" s="148" t="s">
        <v>85</v>
      </c>
      <c r="AV106" s="12" t="s">
        <v>83</v>
      </c>
      <c r="AW106" s="12" t="s">
        <v>35</v>
      </c>
      <c r="AX106" s="12" t="s">
        <v>75</v>
      </c>
      <c r="AY106" s="148" t="s">
        <v>208</v>
      </c>
    </row>
    <row r="107" spans="2:65" s="13" customFormat="1" x14ac:dyDescent="0.2">
      <c r="B107" s="153"/>
      <c r="D107" s="147" t="s">
        <v>218</v>
      </c>
      <c r="E107" s="154" t="s">
        <v>19</v>
      </c>
      <c r="F107" s="155" t="s">
        <v>220</v>
      </c>
      <c r="H107" s="156">
        <v>39.18</v>
      </c>
      <c r="I107" s="157"/>
      <c r="L107" s="153"/>
      <c r="M107" s="158"/>
      <c r="T107" s="159"/>
      <c r="AT107" s="154" t="s">
        <v>218</v>
      </c>
      <c r="AU107" s="154" t="s">
        <v>85</v>
      </c>
      <c r="AV107" s="13" t="s">
        <v>85</v>
      </c>
      <c r="AW107" s="13" t="s">
        <v>35</v>
      </c>
      <c r="AX107" s="13" t="s">
        <v>75</v>
      </c>
      <c r="AY107" s="154" t="s">
        <v>208</v>
      </c>
    </row>
    <row r="108" spans="2:65" s="14" customFormat="1" x14ac:dyDescent="0.2">
      <c r="B108" s="160"/>
      <c r="D108" s="147" t="s">
        <v>218</v>
      </c>
      <c r="E108" s="161" t="s">
        <v>155</v>
      </c>
      <c r="F108" s="162" t="s">
        <v>221</v>
      </c>
      <c r="H108" s="163">
        <v>39.18</v>
      </c>
      <c r="I108" s="164"/>
      <c r="L108" s="160"/>
      <c r="M108" s="165"/>
      <c r="T108" s="166"/>
      <c r="AT108" s="161" t="s">
        <v>218</v>
      </c>
      <c r="AU108" s="161" t="s">
        <v>85</v>
      </c>
      <c r="AV108" s="14" t="s">
        <v>214</v>
      </c>
      <c r="AW108" s="14" t="s">
        <v>35</v>
      </c>
      <c r="AX108" s="14" t="s">
        <v>83</v>
      </c>
      <c r="AY108" s="161" t="s">
        <v>208</v>
      </c>
    </row>
    <row r="109" spans="2:65" s="1" customFormat="1" ht="33.4" customHeight="1" x14ac:dyDescent="0.2">
      <c r="B109" s="33"/>
      <c r="C109" s="129" t="s">
        <v>85</v>
      </c>
      <c r="D109" s="129" t="s">
        <v>210</v>
      </c>
      <c r="E109" s="130" t="s">
        <v>222</v>
      </c>
      <c r="F109" s="131" t="s">
        <v>223</v>
      </c>
      <c r="G109" s="132" t="s">
        <v>109</v>
      </c>
      <c r="H109" s="133">
        <v>39.18</v>
      </c>
      <c r="I109" s="134"/>
      <c r="J109" s="135">
        <f>ROUND(I109*H109,2)</f>
        <v>0</v>
      </c>
      <c r="K109" s="131" t="s">
        <v>213</v>
      </c>
      <c r="L109" s="33"/>
      <c r="M109" s="136" t="s">
        <v>19</v>
      </c>
      <c r="N109" s="137" t="s">
        <v>46</v>
      </c>
      <c r="P109" s="138">
        <f>O109*H109</f>
        <v>0</v>
      </c>
      <c r="Q109" s="138">
        <v>0</v>
      </c>
      <c r="R109" s="138">
        <f>Q109*H109</f>
        <v>0</v>
      </c>
      <c r="S109" s="138">
        <v>0.28999999999999998</v>
      </c>
      <c r="T109" s="139">
        <f>S109*H109</f>
        <v>11.3622</v>
      </c>
      <c r="AR109" s="140" t="s">
        <v>214</v>
      </c>
      <c r="AT109" s="140" t="s">
        <v>210</v>
      </c>
      <c r="AU109" s="140" t="s">
        <v>85</v>
      </c>
      <c r="AY109" s="18" t="s">
        <v>208</v>
      </c>
      <c r="BE109" s="141">
        <f>IF(N109="základní",J109,0)</f>
        <v>0</v>
      </c>
      <c r="BF109" s="141">
        <f>IF(N109="snížená",J109,0)</f>
        <v>0</v>
      </c>
      <c r="BG109" s="141">
        <f>IF(N109="zákl. přenesená",J109,0)</f>
        <v>0</v>
      </c>
      <c r="BH109" s="141">
        <f>IF(N109="sníž. přenesená",J109,0)</f>
        <v>0</v>
      </c>
      <c r="BI109" s="141">
        <f>IF(N109="nulová",J109,0)</f>
        <v>0</v>
      </c>
      <c r="BJ109" s="18" t="s">
        <v>83</v>
      </c>
      <c r="BK109" s="141">
        <f>ROUND(I109*H109,2)</f>
        <v>0</v>
      </c>
      <c r="BL109" s="18" t="s">
        <v>214</v>
      </c>
      <c r="BM109" s="140" t="s">
        <v>224</v>
      </c>
    </row>
    <row r="110" spans="2:65" s="1" customFormat="1" x14ac:dyDescent="0.2">
      <c r="B110" s="33"/>
      <c r="D110" s="142" t="s">
        <v>216</v>
      </c>
      <c r="F110" s="143" t="s">
        <v>225</v>
      </c>
      <c r="I110" s="144"/>
      <c r="L110" s="33"/>
      <c r="M110" s="145"/>
      <c r="T110" s="54"/>
      <c r="AT110" s="18" t="s">
        <v>216</v>
      </c>
      <c r="AU110" s="18" t="s">
        <v>85</v>
      </c>
    </row>
    <row r="111" spans="2:65" s="13" customFormat="1" x14ac:dyDescent="0.2">
      <c r="B111" s="153"/>
      <c r="D111" s="147" t="s">
        <v>218</v>
      </c>
      <c r="E111" s="154" t="s">
        <v>19</v>
      </c>
      <c r="F111" s="155" t="s">
        <v>226</v>
      </c>
      <c r="H111" s="156">
        <v>39.18</v>
      </c>
      <c r="I111" s="157"/>
      <c r="L111" s="153"/>
      <c r="M111" s="158"/>
      <c r="T111" s="159"/>
      <c r="AT111" s="154" t="s">
        <v>218</v>
      </c>
      <c r="AU111" s="154" t="s">
        <v>85</v>
      </c>
      <c r="AV111" s="13" t="s">
        <v>85</v>
      </c>
      <c r="AW111" s="13" t="s">
        <v>35</v>
      </c>
      <c r="AX111" s="13" t="s">
        <v>75</v>
      </c>
      <c r="AY111" s="154" t="s">
        <v>208</v>
      </c>
    </row>
    <row r="112" spans="2:65" s="14" customFormat="1" x14ac:dyDescent="0.2">
      <c r="B112" s="160"/>
      <c r="D112" s="147" t="s">
        <v>218</v>
      </c>
      <c r="E112" s="161" t="s">
        <v>19</v>
      </c>
      <c r="F112" s="162" t="s">
        <v>221</v>
      </c>
      <c r="H112" s="163">
        <v>39.18</v>
      </c>
      <c r="I112" s="164"/>
      <c r="L112" s="160"/>
      <c r="M112" s="165"/>
      <c r="T112" s="166"/>
      <c r="AT112" s="161" t="s">
        <v>218</v>
      </c>
      <c r="AU112" s="161" t="s">
        <v>85</v>
      </c>
      <c r="AV112" s="14" t="s">
        <v>214</v>
      </c>
      <c r="AW112" s="14" t="s">
        <v>35</v>
      </c>
      <c r="AX112" s="14" t="s">
        <v>83</v>
      </c>
      <c r="AY112" s="161" t="s">
        <v>208</v>
      </c>
    </row>
    <row r="113" spans="2:65" s="1" customFormat="1" ht="15.75" customHeight="1" x14ac:dyDescent="0.2">
      <c r="B113" s="33"/>
      <c r="C113" s="129" t="s">
        <v>227</v>
      </c>
      <c r="D113" s="129" t="s">
        <v>210</v>
      </c>
      <c r="E113" s="130" t="s">
        <v>228</v>
      </c>
      <c r="F113" s="131" t="s">
        <v>229</v>
      </c>
      <c r="G113" s="132" t="s">
        <v>127</v>
      </c>
      <c r="H113" s="133">
        <v>48.862000000000002</v>
      </c>
      <c r="I113" s="134"/>
      <c r="J113" s="135">
        <f>ROUND(I113*H113,2)</f>
        <v>0</v>
      </c>
      <c r="K113" s="131" t="s">
        <v>213</v>
      </c>
      <c r="L113" s="33"/>
      <c r="M113" s="136" t="s">
        <v>19</v>
      </c>
      <c r="N113" s="137" t="s">
        <v>46</v>
      </c>
      <c r="P113" s="138">
        <f>O113*H113</f>
        <v>0</v>
      </c>
      <c r="Q113" s="138">
        <v>0</v>
      </c>
      <c r="R113" s="138">
        <f>Q113*H113</f>
        <v>0</v>
      </c>
      <c r="S113" s="138">
        <v>0</v>
      </c>
      <c r="T113" s="139">
        <f>S113*H113</f>
        <v>0</v>
      </c>
      <c r="AR113" s="140" t="s">
        <v>214</v>
      </c>
      <c r="AT113" s="140" t="s">
        <v>210</v>
      </c>
      <c r="AU113" s="140" t="s">
        <v>85</v>
      </c>
      <c r="AY113" s="18" t="s">
        <v>208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8" t="s">
        <v>83</v>
      </c>
      <c r="BK113" s="141">
        <f>ROUND(I113*H113,2)</f>
        <v>0</v>
      </c>
      <c r="BL113" s="18" t="s">
        <v>214</v>
      </c>
      <c r="BM113" s="140" t="s">
        <v>230</v>
      </c>
    </row>
    <row r="114" spans="2:65" s="1" customFormat="1" x14ac:dyDescent="0.2">
      <c r="B114" s="33"/>
      <c r="D114" s="142" t="s">
        <v>216</v>
      </c>
      <c r="F114" s="143" t="s">
        <v>231</v>
      </c>
      <c r="I114" s="144"/>
      <c r="L114" s="33"/>
      <c r="M114" s="145"/>
      <c r="T114" s="54"/>
      <c r="AT114" s="18" t="s">
        <v>216</v>
      </c>
      <c r="AU114" s="18" t="s">
        <v>85</v>
      </c>
    </row>
    <row r="115" spans="2:65" s="12" customFormat="1" x14ac:dyDescent="0.2">
      <c r="B115" s="146"/>
      <c r="D115" s="147" t="s">
        <v>218</v>
      </c>
      <c r="E115" s="148" t="s">
        <v>19</v>
      </c>
      <c r="F115" s="149" t="s">
        <v>232</v>
      </c>
      <c r="H115" s="148" t="s">
        <v>19</v>
      </c>
      <c r="I115" s="150"/>
      <c r="L115" s="146"/>
      <c r="M115" s="151"/>
      <c r="T115" s="152"/>
      <c r="AT115" s="148" t="s">
        <v>218</v>
      </c>
      <c r="AU115" s="148" t="s">
        <v>85</v>
      </c>
      <c r="AV115" s="12" t="s">
        <v>83</v>
      </c>
      <c r="AW115" s="12" t="s">
        <v>35</v>
      </c>
      <c r="AX115" s="12" t="s">
        <v>75</v>
      </c>
      <c r="AY115" s="148" t="s">
        <v>208</v>
      </c>
    </row>
    <row r="116" spans="2:65" s="13" customFormat="1" x14ac:dyDescent="0.2">
      <c r="B116" s="153"/>
      <c r="D116" s="147" t="s">
        <v>218</v>
      </c>
      <c r="E116" s="154" t="s">
        <v>19</v>
      </c>
      <c r="F116" s="155" t="s">
        <v>233</v>
      </c>
      <c r="H116" s="156">
        <v>48.862000000000002</v>
      </c>
      <c r="I116" s="157"/>
      <c r="L116" s="153"/>
      <c r="M116" s="158"/>
      <c r="T116" s="159"/>
      <c r="AT116" s="154" t="s">
        <v>218</v>
      </c>
      <c r="AU116" s="154" t="s">
        <v>85</v>
      </c>
      <c r="AV116" s="13" t="s">
        <v>85</v>
      </c>
      <c r="AW116" s="13" t="s">
        <v>35</v>
      </c>
      <c r="AX116" s="13" t="s">
        <v>75</v>
      </c>
      <c r="AY116" s="154" t="s">
        <v>208</v>
      </c>
    </row>
    <row r="117" spans="2:65" s="14" customFormat="1" x14ac:dyDescent="0.2">
      <c r="B117" s="160"/>
      <c r="D117" s="147" t="s">
        <v>218</v>
      </c>
      <c r="E117" s="161" t="s">
        <v>125</v>
      </c>
      <c r="F117" s="162" t="s">
        <v>221</v>
      </c>
      <c r="H117" s="163">
        <v>48.862000000000002</v>
      </c>
      <c r="I117" s="164"/>
      <c r="L117" s="160"/>
      <c r="M117" s="165"/>
      <c r="T117" s="166"/>
      <c r="AT117" s="161" t="s">
        <v>218</v>
      </c>
      <c r="AU117" s="161" t="s">
        <v>85</v>
      </c>
      <c r="AV117" s="14" t="s">
        <v>214</v>
      </c>
      <c r="AW117" s="14" t="s">
        <v>35</v>
      </c>
      <c r="AX117" s="14" t="s">
        <v>83</v>
      </c>
      <c r="AY117" s="161" t="s">
        <v>208</v>
      </c>
    </row>
    <row r="118" spans="2:65" s="1" customFormat="1" ht="33.4" customHeight="1" x14ac:dyDescent="0.2">
      <c r="B118" s="33"/>
      <c r="C118" s="129" t="s">
        <v>214</v>
      </c>
      <c r="D118" s="129" t="s">
        <v>210</v>
      </c>
      <c r="E118" s="130" t="s">
        <v>234</v>
      </c>
      <c r="F118" s="131" t="s">
        <v>235</v>
      </c>
      <c r="G118" s="132" t="s">
        <v>127</v>
      </c>
      <c r="H118" s="133">
        <v>48.862000000000002</v>
      </c>
      <c r="I118" s="134"/>
      <c r="J118" s="135">
        <f>ROUND(I118*H118,2)</f>
        <v>0</v>
      </c>
      <c r="K118" s="131" t="s">
        <v>213</v>
      </c>
      <c r="L118" s="33"/>
      <c r="M118" s="136" t="s">
        <v>19</v>
      </c>
      <c r="N118" s="137" t="s">
        <v>46</v>
      </c>
      <c r="P118" s="138">
        <f>O118*H118</f>
        <v>0</v>
      </c>
      <c r="Q118" s="138">
        <v>0</v>
      </c>
      <c r="R118" s="138">
        <f>Q118*H118</f>
        <v>0</v>
      </c>
      <c r="S118" s="138">
        <v>0</v>
      </c>
      <c r="T118" s="139">
        <f>S118*H118</f>
        <v>0</v>
      </c>
      <c r="AR118" s="140" t="s">
        <v>214</v>
      </c>
      <c r="AT118" s="140" t="s">
        <v>210</v>
      </c>
      <c r="AU118" s="140" t="s">
        <v>85</v>
      </c>
      <c r="AY118" s="18" t="s">
        <v>208</v>
      </c>
      <c r="BE118" s="141">
        <f>IF(N118="základní",J118,0)</f>
        <v>0</v>
      </c>
      <c r="BF118" s="141">
        <f>IF(N118="snížená",J118,0)</f>
        <v>0</v>
      </c>
      <c r="BG118" s="141">
        <f>IF(N118="zákl. přenesená",J118,0)</f>
        <v>0</v>
      </c>
      <c r="BH118" s="141">
        <f>IF(N118="sníž. přenesená",J118,0)</f>
        <v>0</v>
      </c>
      <c r="BI118" s="141">
        <f>IF(N118="nulová",J118,0)</f>
        <v>0</v>
      </c>
      <c r="BJ118" s="18" t="s">
        <v>83</v>
      </c>
      <c r="BK118" s="141">
        <f>ROUND(I118*H118,2)</f>
        <v>0</v>
      </c>
      <c r="BL118" s="18" t="s">
        <v>214</v>
      </c>
      <c r="BM118" s="140" t="s">
        <v>236</v>
      </c>
    </row>
    <row r="119" spans="2:65" s="1" customFormat="1" x14ac:dyDescent="0.2">
      <c r="B119" s="33"/>
      <c r="D119" s="142" t="s">
        <v>216</v>
      </c>
      <c r="F119" s="143" t="s">
        <v>237</v>
      </c>
      <c r="I119" s="144"/>
      <c r="L119" s="33"/>
      <c r="M119" s="145"/>
      <c r="T119" s="54"/>
      <c r="AT119" s="18" t="s">
        <v>216</v>
      </c>
      <c r="AU119" s="18" t="s">
        <v>85</v>
      </c>
    </row>
    <row r="120" spans="2:65" s="12" customFormat="1" x14ac:dyDescent="0.2">
      <c r="B120" s="146"/>
      <c r="D120" s="147" t="s">
        <v>218</v>
      </c>
      <c r="E120" s="148" t="s">
        <v>19</v>
      </c>
      <c r="F120" s="149" t="s">
        <v>238</v>
      </c>
      <c r="H120" s="148" t="s">
        <v>19</v>
      </c>
      <c r="I120" s="150"/>
      <c r="L120" s="146"/>
      <c r="M120" s="151"/>
      <c r="T120" s="152"/>
      <c r="AT120" s="148" t="s">
        <v>218</v>
      </c>
      <c r="AU120" s="148" t="s">
        <v>85</v>
      </c>
      <c r="AV120" s="12" t="s">
        <v>83</v>
      </c>
      <c r="AW120" s="12" t="s">
        <v>35</v>
      </c>
      <c r="AX120" s="12" t="s">
        <v>75</v>
      </c>
      <c r="AY120" s="148" t="s">
        <v>208</v>
      </c>
    </row>
    <row r="121" spans="2:65" s="13" customFormat="1" x14ac:dyDescent="0.2">
      <c r="B121" s="153"/>
      <c r="D121" s="147" t="s">
        <v>218</v>
      </c>
      <c r="E121" s="154" t="s">
        <v>19</v>
      </c>
      <c r="F121" s="155" t="s">
        <v>239</v>
      </c>
      <c r="H121" s="156">
        <v>48.862000000000002</v>
      </c>
      <c r="I121" s="157"/>
      <c r="L121" s="153"/>
      <c r="M121" s="158"/>
      <c r="T121" s="159"/>
      <c r="AT121" s="154" t="s">
        <v>218</v>
      </c>
      <c r="AU121" s="154" t="s">
        <v>85</v>
      </c>
      <c r="AV121" s="13" t="s">
        <v>85</v>
      </c>
      <c r="AW121" s="13" t="s">
        <v>35</v>
      </c>
      <c r="AX121" s="13" t="s">
        <v>75</v>
      </c>
      <c r="AY121" s="154" t="s">
        <v>208</v>
      </c>
    </row>
    <row r="122" spans="2:65" s="14" customFormat="1" x14ac:dyDescent="0.2">
      <c r="B122" s="160"/>
      <c r="D122" s="147" t="s">
        <v>218</v>
      </c>
      <c r="E122" s="161" t="s">
        <v>19</v>
      </c>
      <c r="F122" s="162" t="s">
        <v>221</v>
      </c>
      <c r="H122" s="163">
        <v>48.862000000000002</v>
      </c>
      <c r="I122" s="164"/>
      <c r="L122" s="160"/>
      <c r="M122" s="165"/>
      <c r="T122" s="166"/>
      <c r="AT122" s="161" t="s">
        <v>218</v>
      </c>
      <c r="AU122" s="161" t="s">
        <v>85</v>
      </c>
      <c r="AV122" s="14" t="s">
        <v>214</v>
      </c>
      <c r="AW122" s="14" t="s">
        <v>35</v>
      </c>
      <c r="AX122" s="14" t="s">
        <v>83</v>
      </c>
      <c r="AY122" s="161" t="s">
        <v>208</v>
      </c>
    </row>
    <row r="123" spans="2:65" s="1" customFormat="1" ht="33.4" customHeight="1" x14ac:dyDescent="0.2">
      <c r="B123" s="33"/>
      <c r="C123" s="129" t="s">
        <v>240</v>
      </c>
      <c r="D123" s="129" t="s">
        <v>210</v>
      </c>
      <c r="E123" s="130" t="s">
        <v>241</v>
      </c>
      <c r="F123" s="131" t="s">
        <v>242</v>
      </c>
      <c r="G123" s="132" t="s">
        <v>127</v>
      </c>
      <c r="H123" s="133">
        <v>48.862000000000002</v>
      </c>
      <c r="I123" s="134"/>
      <c r="J123" s="135">
        <f>ROUND(I123*H123,2)</f>
        <v>0</v>
      </c>
      <c r="K123" s="131" t="s">
        <v>213</v>
      </c>
      <c r="L123" s="33"/>
      <c r="M123" s="136" t="s">
        <v>19</v>
      </c>
      <c r="N123" s="137" t="s">
        <v>46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214</v>
      </c>
      <c r="AT123" s="140" t="s">
        <v>210</v>
      </c>
      <c r="AU123" s="140" t="s">
        <v>85</v>
      </c>
      <c r="AY123" s="18" t="s">
        <v>208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8" t="s">
        <v>83</v>
      </c>
      <c r="BK123" s="141">
        <f>ROUND(I123*H123,2)</f>
        <v>0</v>
      </c>
      <c r="BL123" s="18" t="s">
        <v>214</v>
      </c>
      <c r="BM123" s="140" t="s">
        <v>243</v>
      </c>
    </row>
    <row r="124" spans="2:65" s="1" customFormat="1" x14ac:dyDescent="0.2">
      <c r="B124" s="33"/>
      <c r="D124" s="142" t="s">
        <v>216</v>
      </c>
      <c r="F124" s="143" t="s">
        <v>244</v>
      </c>
      <c r="I124" s="144"/>
      <c r="L124" s="33"/>
      <c r="M124" s="145"/>
      <c r="T124" s="54"/>
      <c r="AT124" s="18" t="s">
        <v>216</v>
      </c>
      <c r="AU124" s="18" t="s">
        <v>85</v>
      </c>
    </row>
    <row r="125" spans="2:65" s="1" customFormat="1" ht="38.15" customHeight="1" x14ac:dyDescent="0.2">
      <c r="B125" s="33"/>
      <c r="C125" s="129" t="s">
        <v>245</v>
      </c>
      <c r="D125" s="129" t="s">
        <v>210</v>
      </c>
      <c r="E125" s="130" t="s">
        <v>246</v>
      </c>
      <c r="F125" s="131" t="s">
        <v>247</v>
      </c>
      <c r="G125" s="132" t="s">
        <v>127</v>
      </c>
      <c r="H125" s="133">
        <v>48.862000000000002</v>
      </c>
      <c r="I125" s="134"/>
      <c r="J125" s="135">
        <f>ROUND(I125*H125,2)</f>
        <v>0</v>
      </c>
      <c r="K125" s="131" t="s">
        <v>213</v>
      </c>
      <c r="L125" s="33"/>
      <c r="M125" s="136" t="s">
        <v>19</v>
      </c>
      <c r="N125" s="137" t="s">
        <v>46</v>
      </c>
      <c r="P125" s="138">
        <f>O125*H125</f>
        <v>0</v>
      </c>
      <c r="Q125" s="138">
        <v>0</v>
      </c>
      <c r="R125" s="138">
        <f>Q125*H125</f>
        <v>0</v>
      </c>
      <c r="S125" s="138">
        <v>0</v>
      </c>
      <c r="T125" s="139">
        <f>S125*H125</f>
        <v>0</v>
      </c>
      <c r="AR125" s="140" t="s">
        <v>214</v>
      </c>
      <c r="AT125" s="140" t="s">
        <v>210</v>
      </c>
      <c r="AU125" s="140" t="s">
        <v>85</v>
      </c>
      <c r="AY125" s="18" t="s">
        <v>208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8" t="s">
        <v>83</v>
      </c>
      <c r="BK125" s="141">
        <f>ROUND(I125*H125,2)</f>
        <v>0</v>
      </c>
      <c r="BL125" s="18" t="s">
        <v>214</v>
      </c>
      <c r="BM125" s="140" t="s">
        <v>248</v>
      </c>
    </row>
    <row r="126" spans="2:65" s="1" customFormat="1" x14ac:dyDescent="0.2">
      <c r="B126" s="33"/>
      <c r="D126" s="142" t="s">
        <v>216</v>
      </c>
      <c r="F126" s="143" t="s">
        <v>249</v>
      </c>
      <c r="I126" s="144"/>
      <c r="L126" s="33"/>
      <c r="M126" s="145"/>
      <c r="T126" s="54"/>
      <c r="AT126" s="18" t="s">
        <v>216</v>
      </c>
      <c r="AU126" s="18" t="s">
        <v>85</v>
      </c>
    </row>
    <row r="127" spans="2:65" s="12" customFormat="1" x14ac:dyDescent="0.2">
      <c r="B127" s="146"/>
      <c r="D127" s="147" t="s">
        <v>218</v>
      </c>
      <c r="E127" s="148" t="s">
        <v>19</v>
      </c>
      <c r="F127" s="149" t="s">
        <v>238</v>
      </c>
      <c r="H127" s="148" t="s">
        <v>19</v>
      </c>
      <c r="I127" s="150"/>
      <c r="L127" s="146"/>
      <c r="M127" s="151"/>
      <c r="T127" s="152"/>
      <c r="AT127" s="148" t="s">
        <v>218</v>
      </c>
      <c r="AU127" s="148" t="s">
        <v>85</v>
      </c>
      <c r="AV127" s="12" t="s">
        <v>83</v>
      </c>
      <c r="AW127" s="12" t="s">
        <v>35</v>
      </c>
      <c r="AX127" s="12" t="s">
        <v>75</v>
      </c>
      <c r="AY127" s="148" t="s">
        <v>208</v>
      </c>
    </row>
    <row r="128" spans="2:65" s="13" customFormat="1" x14ac:dyDescent="0.2">
      <c r="B128" s="153"/>
      <c r="D128" s="147" t="s">
        <v>218</v>
      </c>
      <c r="E128" s="154" t="s">
        <v>19</v>
      </c>
      <c r="F128" s="155" t="s">
        <v>239</v>
      </c>
      <c r="H128" s="156">
        <v>48.862000000000002</v>
      </c>
      <c r="I128" s="157"/>
      <c r="L128" s="153"/>
      <c r="M128" s="158"/>
      <c r="T128" s="159"/>
      <c r="AT128" s="154" t="s">
        <v>218</v>
      </c>
      <c r="AU128" s="154" t="s">
        <v>85</v>
      </c>
      <c r="AV128" s="13" t="s">
        <v>85</v>
      </c>
      <c r="AW128" s="13" t="s">
        <v>35</v>
      </c>
      <c r="AX128" s="13" t="s">
        <v>75</v>
      </c>
      <c r="AY128" s="154" t="s">
        <v>208</v>
      </c>
    </row>
    <row r="129" spans="2:65" s="14" customFormat="1" x14ac:dyDescent="0.2">
      <c r="B129" s="160"/>
      <c r="D129" s="147" t="s">
        <v>218</v>
      </c>
      <c r="E129" s="161" t="s">
        <v>19</v>
      </c>
      <c r="F129" s="162" t="s">
        <v>221</v>
      </c>
      <c r="H129" s="163">
        <v>48.862000000000002</v>
      </c>
      <c r="I129" s="164"/>
      <c r="L129" s="160"/>
      <c r="M129" s="165"/>
      <c r="T129" s="166"/>
      <c r="AT129" s="161" t="s">
        <v>218</v>
      </c>
      <c r="AU129" s="161" t="s">
        <v>85</v>
      </c>
      <c r="AV129" s="14" t="s">
        <v>214</v>
      </c>
      <c r="AW129" s="14" t="s">
        <v>35</v>
      </c>
      <c r="AX129" s="14" t="s">
        <v>83</v>
      </c>
      <c r="AY129" s="161" t="s">
        <v>208</v>
      </c>
    </row>
    <row r="130" spans="2:65" s="1" customFormat="1" ht="38.15" customHeight="1" x14ac:dyDescent="0.2">
      <c r="B130" s="33"/>
      <c r="C130" s="129" t="s">
        <v>250</v>
      </c>
      <c r="D130" s="129" t="s">
        <v>210</v>
      </c>
      <c r="E130" s="130" t="s">
        <v>251</v>
      </c>
      <c r="F130" s="131" t="s">
        <v>252</v>
      </c>
      <c r="G130" s="132" t="s">
        <v>127</v>
      </c>
      <c r="H130" s="133">
        <v>928.37800000000004</v>
      </c>
      <c r="I130" s="134"/>
      <c r="J130" s="135">
        <f>ROUND(I130*H130,2)</f>
        <v>0</v>
      </c>
      <c r="K130" s="131" t="s">
        <v>213</v>
      </c>
      <c r="L130" s="33"/>
      <c r="M130" s="136" t="s">
        <v>19</v>
      </c>
      <c r="N130" s="137" t="s">
        <v>46</v>
      </c>
      <c r="P130" s="138">
        <f>O130*H130</f>
        <v>0</v>
      </c>
      <c r="Q130" s="138">
        <v>0</v>
      </c>
      <c r="R130" s="138">
        <f>Q130*H130</f>
        <v>0</v>
      </c>
      <c r="S130" s="138">
        <v>0</v>
      </c>
      <c r="T130" s="139">
        <f>S130*H130</f>
        <v>0</v>
      </c>
      <c r="AR130" s="140" t="s">
        <v>214</v>
      </c>
      <c r="AT130" s="140" t="s">
        <v>210</v>
      </c>
      <c r="AU130" s="140" t="s">
        <v>85</v>
      </c>
      <c r="AY130" s="18" t="s">
        <v>208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8" t="s">
        <v>83</v>
      </c>
      <c r="BK130" s="141">
        <f>ROUND(I130*H130,2)</f>
        <v>0</v>
      </c>
      <c r="BL130" s="18" t="s">
        <v>214</v>
      </c>
      <c r="BM130" s="140" t="s">
        <v>253</v>
      </c>
    </row>
    <row r="131" spans="2:65" s="1" customFormat="1" x14ac:dyDescent="0.2">
      <c r="B131" s="33"/>
      <c r="D131" s="142" t="s">
        <v>216</v>
      </c>
      <c r="F131" s="143" t="s">
        <v>254</v>
      </c>
      <c r="I131" s="144"/>
      <c r="L131" s="33"/>
      <c r="M131" s="145"/>
      <c r="T131" s="54"/>
      <c r="AT131" s="18" t="s">
        <v>216</v>
      </c>
      <c r="AU131" s="18" t="s">
        <v>85</v>
      </c>
    </row>
    <row r="132" spans="2:65" s="13" customFormat="1" x14ac:dyDescent="0.2">
      <c r="B132" s="153"/>
      <c r="D132" s="147" t="s">
        <v>218</v>
      </c>
      <c r="F132" s="155" t="s">
        <v>255</v>
      </c>
      <c r="H132" s="156">
        <v>928.37800000000004</v>
      </c>
      <c r="I132" s="157"/>
      <c r="L132" s="153"/>
      <c r="M132" s="158"/>
      <c r="T132" s="159"/>
      <c r="AT132" s="154" t="s">
        <v>218</v>
      </c>
      <c r="AU132" s="154" t="s">
        <v>85</v>
      </c>
      <c r="AV132" s="13" t="s">
        <v>85</v>
      </c>
      <c r="AW132" s="13" t="s">
        <v>4</v>
      </c>
      <c r="AX132" s="13" t="s">
        <v>83</v>
      </c>
      <c r="AY132" s="154" t="s">
        <v>208</v>
      </c>
    </row>
    <row r="133" spans="2:65" s="1" customFormat="1" ht="24.75" customHeight="1" x14ac:dyDescent="0.2">
      <c r="B133" s="33"/>
      <c r="C133" s="129" t="s">
        <v>256</v>
      </c>
      <c r="D133" s="129" t="s">
        <v>210</v>
      </c>
      <c r="E133" s="130" t="s">
        <v>257</v>
      </c>
      <c r="F133" s="131" t="s">
        <v>258</v>
      </c>
      <c r="G133" s="132" t="s">
        <v>127</v>
      </c>
      <c r="H133" s="133">
        <v>48.862000000000002</v>
      </c>
      <c r="I133" s="134"/>
      <c r="J133" s="135">
        <f>ROUND(I133*H133,2)</f>
        <v>0</v>
      </c>
      <c r="K133" s="131" t="s">
        <v>213</v>
      </c>
      <c r="L133" s="33"/>
      <c r="M133" s="136" t="s">
        <v>19</v>
      </c>
      <c r="N133" s="137" t="s">
        <v>46</v>
      </c>
      <c r="P133" s="138">
        <f>O133*H133</f>
        <v>0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AR133" s="140" t="s">
        <v>214</v>
      </c>
      <c r="AT133" s="140" t="s">
        <v>210</v>
      </c>
      <c r="AU133" s="140" t="s">
        <v>85</v>
      </c>
      <c r="AY133" s="18" t="s">
        <v>208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8" t="s">
        <v>83</v>
      </c>
      <c r="BK133" s="141">
        <f>ROUND(I133*H133,2)</f>
        <v>0</v>
      </c>
      <c r="BL133" s="18" t="s">
        <v>214</v>
      </c>
      <c r="BM133" s="140" t="s">
        <v>259</v>
      </c>
    </row>
    <row r="134" spans="2:65" s="1" customFormat="1" x14ac:dyDescent="0.2">
      <c r="B134" s="33"/>
      <c r="D134" s="142" t="s">
        <v>216</v>
      </c>
      <c r="F134" s="143" t="s">
        <v>260</v>
      </c>
      <c r="I134" s="144"/>
      <c r="L134" s="33"/>
      <c r="M134" s="145"/>
      <c r="T134" s="54"/>
      <c r="AT134" s="18" t="s">
        <v>216</v>
      </c>
      <c r="AU134" s="18" t="s">
        <v>85</v>
      </c>
    </row>
    <row r="135" spans="2:65" s="13" customFormat="1" x14ac:dyDescent="0.2">
      <c r="B135" s="153"/>
      <c r="D135" s="147" t="s">
        <v>218</v>
      </c>
      <c r="E135" s="154" t="s">
        <v>19</v>
      </c>
      <c r="F135" s="155" t="s">
        <v>239</v>
      </c>
      <c r="H135" s="156">
        <v>48.862000000000002</v>
      </c>
      <c r="I135" s="157"/>
      <c r="L135" s="153"/>
      <c r="M135" s="158"/>
      <c r="T135" s="159"/>
      <c r="AT135" s="154" t="s">
        <v>218</v>
      </c>
      <c r="AU135" s="154" t="s">
        <v>85</v>
      </c>
      <c r="AV135" s="13" t="s">
        <v>85</v>
      </c>
      <c r="AW135" s="13" t="s">
        <v>35</v>
      </c>
      <c r="AX135" s="13" t="s">
        <v>75</v>
      </c>
      <c r="AY135" s="154" t="s">
        <v>208</v>
      </c>
    </row>
    <row r="136" spans="2:65" s="14" customFormat="1" x14ac:dyDescent="0.2">
      <c r="B136" s="160"/>
      <c r="D136" s="147" t="s">
        <v>218</v>
      </c>
      <c r="E136" s="161" t="s">
        <v>19</v>
      </c>
      <c r="F136" s="162" t="s">
        <v>221</v>
      </c>
      <c r="H136" s="163">
        <v>48.862000000000002</v>
      </c>
      <c r="I136" s="164"/>
      <c r="L136" s="160"/>
      <c r="M136" s="165"/>
      <c r="T136" s="166"/>
      <c r="AT136" s="161" t="s">
        <v>218</v>
      </c>
      <c r="AU136" s="161" t="s">
        <v>85</v>
      </c>
      <c r="AV136" s="14" t="s">
        <v>214</v>
      </c>
      <c r="AW136" s="14" t="s">
        <v>35</v>
      </c>
      <c r="AX136" s="14" t="s">
        <v>83</v>
      </c>
      <c r="AY136" s="161" t="s">
        <v>208</v>
      </c>
    </row>
    <row r="137" spans="2:65" s="1" customFormat="1" ht="24.75" customHeight="1" x14ac:dyDescent="0.2">
      <c r="B137" s="33"/>
      <c r="C137" s="129" t="s">
        <v>261</v>
      </c>
      <c r="D137" s="129" t="s">
        <v>210</v>
      </c>
      <c r="E137" s="130" t="s">
        <v>262</v>
      </c>
      <c r="F137" s="131" t="s">
        <v>263</v>
      </c>
      <c r="G137" s="132" t="s">
        <v>264</v>
      </c>
      <c r="H137" s="133">
        <v>90.394999999999996</v>
      </c>
      <c r="I137" s="134"/>
      <c r="J137" s="135">
        <f>ROUND(I137*H137,2)</f>
        <v>0</v>
      </c>
      <c r="K137" s="131" t="s">
        <v>213</v>
      </c>
      <c r="L137" s="33"/>
      <c r="M137" s="136" t="s">
        <v>19</v>
      </c>
      <c r="N137" s="137" t="s">
        <v>46</v>
      </c>
      <c r="P137" s="138">
        <f>O137*H137</f>
        <v>0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AR137" s="140" t="s">
        <v>214</v>
      </c>
      <c r="AT137" s="140" t="s">
        <v>210</v>
      </c>
      <c r="AU137" s="140" t="s">
        <v>85</v>
      </c>
      <c r="AY137" s="18" t="s">
        <v>208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8" t="s">
        <v>83</v>
      </c>
      <c r="BK137" s="141">
        <f>ROUND(I137*H137,2)</f>
        <v>0</v>
      </c>
      <c r="BL137" s="18" t="s">
        <v>214</v>
      </c>
      <c r="BM137" s="140" t="s">
        <v>265</v>
      </c>
    </row>
    <row r="138" spans="2:65" s="1" customFormat="1" x14ac:dyDescent="0.2">
      <c r="B138" s="33"/>
      <c r="D138" s="142" t="s">
        <v>216</v>
      </c>
      <c r="F138" s="143" t="s">
        <v>266</v>
      </c>
      <c r="I138" s="144"/>
      <c r="L138" s="33"/>
      <c r="M138" s="145"/>
      <c r="T138" s="54"/>
      <c r="AT138" s="18" t="s">
        <v>216</v>
      </c>
      <c r="AU138" s="18" t="s">
        <v>85</v>
      </c>
    </row>
    <row r="139" spans="2:65" s="13" customFormat="1" x14ac:dyDescent="0.2">
      <c r="B139" s="153"/>
      <c r="D139" s="147" t="s">
        <v>218</v>
      </c>
      <c r="E139" s="154" t="s">
        <v>19</v>
      </c>
      <c r="F139" s="155" t="s">
        <v>239</v>
      </c>
      <c r="H139" s="156">
        <v>48.862000000000002</v>
      </c>
      <c r="I139" s="157"/>
      <c r="L139" s="153"/>
      <c r="M139" s="158"/>
      <c r="T139" s="159"/>
      <c r="AT139" s="154" t="s">
        <v>218</v>
      </c>
      <c r="AU139" s="154" t="s">
        <v>85</v>
      </c>
      <c r="AV139" s="13" t="s">
        <v>85</v>
      </c>
      <c r="AW139" s="13" t="s">
        <v>35</v>
      </c>
      <c r="AX139" s="13" t="s">
        <v>75</v>
      </c>
      <c r="AY139" s="154" t="s">
        <v>208</v>
      </c>
    </row>
    <row r="140" spans="2:65" s="14" customFormat="1" x14ac:dyDescent="0.2">
      <c r="B140" s="160"/>
      <c r="D140" s="147" t="s">
        <v>218</v>
      </c>
      <c r="E140" s="161" t="s">
        <v>19</v>
      </c>
      <c r="F140" s="162" t="s">
        <v>221</v>
      </c>
      <c r="H140" s="163">
        <v>48.862000000000002</v>
      </c>
      <c r="I140" s="164"/>
      <c r="L140" s="160"/>
      <c r="M140" s="165"/>
      <c r="T140" s="166"/>
      <c r="AT140" s="161" t="s">
        <v>218</v>
      </c>
      <c r="AU140" s="161" t="s">
        <v>85</v>
      </c>
      <c r="AV140" s="14" t="s">
        <v>214</v>
      </c>
      <c r="AW140" s="14" t="s">
        <v>35</v>
      </c>
      <c r="AX140" s="14" t="s">
        <v>83</v>
      </c>
      <c r="AY140" s="161" t="s">
        <v>208</v>
      </c>
    </row>
    <row r="141" spans="2:65" s="13" customFormat="1" x14ac:dyDescent="0.2">
      <c r="B141" s="153"/>
      <c r="D141" s="147" t="s">
        <v>218</v>
      </c>
      <c r="F141" s="155" t="s">
        <v>267</v>
      </c>
      <c r="H141" s="156">
        <v>90.394999999999996</v>
      </c>
      <c r="I141" s="157"/>
      <c r="L141" s="153"/>
      <c r="M141" s="158"/>
      <c r="T141" s="159"/>
      <c r="AT141" s="154" t="s">
        <v>218</v>
      </c>
      <c r="AU141" s="154" t="s">
        <v>85</v>
      </c>
      <c r="AV141" s="13" t="s">
        <v>85</v>
      </c>
      <c r="AW141" s="13" t="s">
        <v>4</v>
      </c>
      <c r="AX141" s="13" t="s">
        <v>83</v>
      </c>
      <c r="AY141" s="154" t="s">
        <v>208</v>
      </c>
    </row>
    <row r="142" spans="2:65" s="1" customFormat="1" ht="24.75" customHeight="1" x14ac:dyDescent="0.2">
      <c r="B142" s="33"/>
      <c r="C142" s="129" t="s">
        <v>268</v>
      </c>
      <c r="D142" s="129" t="s">
        <v>210</v>
      </c>
      <c r="E142" s="130" t="s">
        <v>269</v>
      </c>
      <c r="F142" s="131" t="s">
        <v>270</v>
      </c>
      <c r="G142" s="132" t="s">
        <v>127</v>
      </c>
      <c r="H142" s="133">
        <v>48.862000000000002</v>
      </c>
      <c r="I142" s="134"/>
      <c r="J142" s="135">
        <f>ROUND(I142*H142,2)</f>
        <v>0</v>
      </c>
      <c r="K142" s="131" t="s">
        <v>213</v>
      </c>
      <c r="L142" s="33"/>
      <c r="M142" s="136" t="s">
        <v>19</v>
      </c>
      <c r="N142" s="137" t="s">
        <v>46</v>
      </c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214</v>
      </c>
      <c r="AT142" s="140" t="s">
        <v>210</v>
      </c>
      <c r="AU142" s="140" t="s">
        <v>85</v>
      </c>
      <c r="AY142" s="18" t="s">
        <v>208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8" t="s">
        <v>83</v>
      </c>
      <c r="BK142" s="141">
        <f>ROUND(I142*H142,2)</f>
        <v>0</v>
      </c>
      <c r="BL142" s="18" t="s">
        <v>214</v>
      </c>
      <c r="BM142" s="140" t="s">
        <v>271</v>
      </c>
    </row>
    <row r="143" spans="2:65" s="1" customFormat="1" x14ac:dyDescent="0.2">
      <c r="B143" s="33"/>
      <c r="D143" s="142" t="s">
        <v>216</v>
      </c>
      <c r="F143" s="143" t="s">
        <v>272</v>
      </c>
      <c r="I143" s="144"/>
      <c r="L143" s="33"/>
      <c r="M143" s="145"/>
      <c r="T143" s="54"/>
      <c r="AT143" s="18" t="s">
        <v>216</v>
      </c>
      <c r="AU143" s="18" t="s">
        <v>85</v>
      </c>
    </row>
    <row r="144" spans="2:65" s="13" customFormat="1" x14ac:dyDescent="0.2">
      <c r="B144" s="153"/>
      <c r="D144" s="147" t="s">
        <v>218</v>
      </c>
      <c r="E144" s="154" t="s">
        <v>19</v>
      </c>
      <c r="F144" s="155" t="s">
        <v>239</v>
      </c>
      <c r="H144" s="156">
        <v>48.862000000000002</v>
      </c>
      <c r="I144" s="157"/>
      <c r="L144" s="153"/>
      <c r="M144" s="158"/>
      <c r="T144" s="159"/>
      <c r="AT144" s="154" t="s">
        <v>218</v>
      </c>
      <c r="AU144" s="154" t="s">
        <v>85</v>
      </c>
      <c r="AV144" s="13" t="s">
        <v>85</v>
      </c>
      <c r="AW144" s="13" t="s">
        <v>35</v>
      </c>
      <c r="AX144" s="13" t="s">
        <v>75</v>
      </c>
      <c r="AY144" s="154" t="s">
        <v>208</v>
      </c>
    </row>
    <row r="145" spans="2:65" s="14" customFormat="1" x14ac:dyDescent="0.2">
      <c r="B145" s="160"/>
      <c r="D145" s="147" t="s">
        <v>218</v>
      </c>
      <c r="E145" s="161" t="s">
        <v>19</v>
      </c>
      <c r="F145" s="162" t="s">
        <v>221</v>
      </c>
      <c r="H145" s="163">
        <v>48.862000000000002</v>
      </c>
      <c r="I145" s="164"/>
      <c r="L145" s="160"/>
      <c r="M145" s="165"/>
      <c r="T145" s="166"/>
      <c r="AT145" s="161" t="s">
        <v>218</v>
      </c>
      <c r="AU145" s="161" t="s">
        <v>85</v>
      </c>
      <c r="AV145" s="14" t="s">
        <v>214</v>
      </c>
      <c r="AW145" s="14" t="s">
        <v>35</v>
      </c>
      <c r="AX145" s="14" t="s">
        <v>83</v>
      </c>
      <c r="AY145" s="161" t="s">
        <v>208</v>
      </c>
    </row>
    <row r="146" spans="2:65" s="1" customFormat="1" ht="22.25" customHeight="1" x14ac:dyDescent="0.2">
      <c r="B146" s="33"/>
      <c r="C146" s="129" t="s">
        <v>273</v>
      </c>
      <c r="D146" s="129" t="s">
        <v>210</v>
      </c>
      <c r="E146" s="130" t="s">
        <v>274</v>
      </c>
      <c r="F146" s="131" t="s">
        <v>275</v>
      </c>
      <c r="G146" s="132" t="s">
        <v>109</v>
      </c>
      <c r="H146" s="133">
        <v>132.06</v>
      </c>
      <c r="I146" s="134"/>
      <c r="J146" s="135">
        <f>ROUND(I146*H146,2)</f>
        <v>0</v>
      </c>
      <c r="K146" s="131" t="s">
        <v>213</v>
      </c>
      <c r="L146" s="33"/>
      <c r="M146" s="136" t="s">
        <v>19</v>
      </c>
      <c r="N146" s="137" t="s">
        <v>46</v>
      </c>
      <c r="P146" s="138">
        <f>O146*H146</f>
        <v>0</v>
      </c>
      <c r="Q146" s="138">
        <v>0</v>
      </c>
      <c r="R146" s="138">
        <f>Q146*H146</f>
        <v>0</v>
      </c>
      <c r="S146" s="138">
        <v>0</v>
      </c>
      <c r="T146" s="139">
        <f>S146*H146</f>
        <v>0</v>
      </c>
      <c r="AR146" s="140" t="s">
        <v>214</v>
      </c>
      <c r="AT146" s="140" t="s">
        <v>210</v>
      </c>
      <c r="AU146" s="140" t="s">
        <v>85</v>
      </c>
      <c r="AY146" s="18" t="s">
        <v>208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8" t="s">
        <v>83</v>
      </c>
      <c r="BK146" s="141">
        <f>ROUND(I146*H146,2)</f>
        <v>0</v>
      </c>
      <c r="BL146" s="18" t="s">
        <v>214</v>
      </c>
      <c r="BM146" s="140" t="s">
        <v>276</v>
      </c>
    </row>
    <row r="147" spans="2:65" s="1" customFormat="1" x14ac:dyDescent="0.2">
      <c r="B147" s="33"/>
      <c r="D147" s="142" t="s">
        <v>216</v>
      </c>
      <c r="F147" s="143" t="s">
        <v>277</v>
      </c>
      <c r="I147" s="144"/>
      <c r="L147" s="33"/>
      <c r="M147" s="145"/>
      <c r="T147" s="54"/>
      <c r="AT147" s="18" t="s">
        <v>216</v>
      </c>
      <c r="AU147" s="18" t="s">
        <v>85</v>
      </c>
    </row>
    <row r="148" spans="2:65" s="12" customFormat="1" x14ac:dyDescent="0.2">
      <c r="B148" s="146"/>
      <c r="D148" s="147" t="s">
        <v>218</v>
      </c>
      <c r="E148" s="148" t="s">
        <v>19</v>
      </c>
      <c r="F148" s="149" t="s">
        <v>278</v>
      </c>
      <c r="H148" s="148" t="s">
        <v>19</v>
      </c>
      <c r="I148" s="150"/>
      <c r="L148" s="146"/>
      <c r="M148" s="151"/>
      <c r="T148" s="152"/>
      <c r="AT148" s="148" t="s">
        <v>218</v>
      </c>
      <c r="AU148" s="148" t="s">
        <v>85</v>
      </c>
      <c r="AV148" s="12" t="s">
        <v>83</v>
      </c>
      <c r="AW148" s="12" t="s">
        <v>35</v>
      </c>
      <c r="AX148" s="12" t="s">
        <v>75</v>
      </c>
      <c r="AY148" s="148" t="s">
        <v>208</v>
      </c>
    </row>
    <row r="149" spans="2:65" s="13" customFormat="1" x14ac:dyDescent="0.2">
      <c r="B149" s="153"/>
      <c r="D149" s="147" t="s">
        <v>218</v>
      </c>
      <c r="E149" s="154" t="s">
        <v>19</v>
      </c>
      <c r="F149" s="155" t="s">
        <v>279</v>
      </c>
      <c r="H149" s="156">
        <v>132.06</v>
      </c>
      <c r="I149" s="157"/>
      <c r="L149" s="153"/>
      <c r="M149" s="158"/>
      <c r="T149" s="159"/>
      <c r="AT149" s="154" t="s">
        <v>218</v>
      </c>
      <c r="AU149" s="154" t="s">
        <v>85</v>
      </c>
      <c r="AV149" s="13" t="s">
        <v>85</v>
      </c>
      <c r="AW149" s="13" t="s">
        <v>35</v>
      </c>
      <c r="AX149" s="13" t="s">
        <v>75</v>
      </c>
      <c r="AY149" s="154" t="s">
        <v>208</v>
      </c>
    </row>
    <row r="150" spans="2:65" s="14" customFormat="1" x14ac:dyDescent="0.2">
      <c r="B150" s="160"/>
      <c r="D150" s="147" t="s">
        <v>218</v>
      </c>
      <c r="E150" s="161" t="s">
        <v>19</v>
      </c>
      <c r="F150" s="162" t="s">
        <v>221</v>
      </c>
      <c r="H150" s="163">
        <v>132.06</v>
      </c>
      <c r="I150" s="164"/>
      <c r="L150" s="160"/>
      <c r="M150" s="165"/>
      <c r="T150" s="166"/>
      <c r="AT150" s="161" t="s">
        <v>218</v>
      </c>
      <c r="AU150" s="161" t="s">
        <v>85</v>
      </c>
      <c r="AV150" s="14" t="s">
        <v>214</v>
      </c>
      <c r="AW150" s="14" t="s">
        <v>35</v>
      </c>
      <c r="AX150" s="14" t="s">
        <v>83</v>
      </c>
      <c r="AY150" s="161" t="s">
        <v>208</v>
      </c>
    </row>
    <row r="151" spans="2:65" s="11" customFormat="1" ht="22.75" customHeight="1" x14ac:dyDescent="0.25">
      <c r="B151" s="117"/>
      <c r="D151" s="118" t="s">
        <v>74</v>
      </c>
      <c r="E151" s="127" t="s">
        <v>85</v>
      </c>
      <c r="F151" s="127" t="s">
        <v>280</v>
      </c>
      <c r="I151" s="120"/>
      <c r="J151" s="128">
        <f>BK151</f>
        <v>0</v>
      </c>
      <c r="L151" s="117"/>
      <c r="M151" s="122"/>
      <c r="P151" s="123">
        <f>SUM(P152:P169)</f>
        <v>0</v>
      </c>
      <c r="R151" s="123">
        <f>SUM(R152:R169)</f>
        <v>93.188696669999999</v>
      </c>
      <c r="T151" s="124">
        <f>SUM(T152:T169)</f>
        <v>0</v>
      </c>
      <c r="AR151" s="118" t="s">
        <v>83</v>
      </c>
      <c r="AT151" s="125" t="s">
        <v>74</v>
      </c>
      <c r="AU151" s="125" t="s">
        <v>83</v>
      </c>
      <c r="AY151" s="118" t="s">
        <v>208</v>
      </c>
      <c r="BK151" s="126">
        <f>SUM(BK152:BK169)</f>
        <v>0</v>
      </c>
    </row>
    <row r="152" spans="2:65" s="1" customFormat="1" ht="24.75" customHeight="1" x14ac:dyDescent="0.2">
      <c r="B152" s="33"/>
      <c r="C152" s="129" t="s">
        <v>8</v>
      </c>
      <c r="D152" s="129" t="s">
        <v>210</v>
      </c>
      <c r="E152" s="130" t="s">
        <v>281</v>
      </c>
      <c r="F152" s="131" t="s">
        <v>282</v>
      </c>
      <c r="G152" s="132" t="s">
        <v>127</v>
      </c>
      <c r="H152" s="133">
        <v>19.809000000000001</v>
      </c>
      <c r="I152" s="134"/>
      <c r="J152" s="135">
        <f>ROUND(I152*H152,2)</f>
        <v>0</v>
      </c>
      <c r="K152" s="131" t="s">
        <v>213</v>
      </c>
      <c r="L152" s="33"/>
      <c r="M152" s="136" t="s">
        <v>19</v>
      </c>
      <c r="N152" s="137" t="s">
        <v>46</v>
      </c>
      <c r="P152" s="138">
        <f>O152*H152</f>
        <v>0</v>
      </c>
      <c r="Q152" s="138">
        <v>2.16</v>
      </c>
      <c r="R152" s="138">
        <f>Q152*H152</f>
        <v>42.787440000000004</v>
      </c>
      <c r="S152" s="138">
        <v>0</v>
      </c>
      <c r="T152" s="139">
        <f>S152*H152</f>
        <v>0</v>
      </c>
      <c r="AR152" s="140" t="s">
        <v>214</v>
      </c>
      <c r="AT152" s="140" t="s">
        <v>210</v>
      </c>
      <c r="AU152" s="140" t="s">
        <v>85</v>
      </c>
      <c r="AY152" s="18" t="s">
        <v>208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8" t="s">
        <v>83</v>
      </c>
      <c r="BK152" s="141">
        <f>ROUND(I152*H152,2)</f>
        <v>0</v>
      </c>
      <c r="BL152" s="18" t="s">
        <v>214</v>
      </c>
      <c r="BM152" s="140" t="s">
        <v>283</v>
      </c>
    </row>
    <row r="153" spans="2:65" s="1" customFormat="1" x14ac:dyDescent="0.2">
      <c r="B153" s="33"/>
      <c r="D153" s="142" t="s">
        <v>216</v>
      </c>
      <c r="F153" s="143" t="s">
        <v>284</v>
      </c>
      <c r="I153" s="144"/>
      <c r="L153" s="33"/>
      <c r="M153" s="145"/>
      <c r="T153" s="54"/>
      <c r="AT153" s="18" t="s">
        <v>216</v>
      </c>
      <c r="AU153" s="18" t="s">
        <v>85</v>
      </c>
    </row>
    <row r="154" spans="2:65" s="12" customFormat="1" x14ac:dyDescent="0.2">
      <c r="B154" s="146"/>
      <c r="D154" s="147" t="s">
        <v>218</v>
      </c>
      <c r="E154" s="148" t="s">
        <v>19</v>
      </c>
      <c r="F154" s="149" t="s">
        <v>285</v>
      </c>
      <c r="H154" s="148" t="s">
        <v>19</v>
      </c>
      <c r="I154" s="150"/>
      <c r="L154" s="146"/>
      <c r="M154" s="151"/>
      <c r="T154" s="152"/>
      <c r="AT154" s="148" t="s">
        <v>218</v>
      </c>
      <c r="AU154" s="148" t="s">
        <v>85</v>
      </c>
      <c r="AV154" s="12" t="s">
        <v>83</v>
      </c>
      <c r="AW154" s="12" t="s">
        <v>35</v>
      </c>
      <c r="AX154" s="12" t="s">
        <v>75</v>
      </c>
      <c r="AY154" s="148" t="s">
        <v>208</v>
      </c>
    </row>
    <row r="155" spans="2:65" s="13" customFormat="1" x14ac:dyDescent="0.2">
      <c r="B155" s="153"/>
      <c r="D155" s="147" t="s">
        <v>218</v>
      </c>
      <c r="E155" s="154" t="s">
        <v>19</v>
      </c>
      <c r="F155" s="155" t="s">
        <v>286</v>
      </c>
      <c r="H155" s="156">
        <v>19.809000000000001</v>
      </c>
      <c r="I155" s="157"/>
      <c r="L155" s="153"/>
      <c r="M155" s="158"/>
      <c r="T155" s="159"/>
      <c r="AT155" s="154" t="s">
        <v>218</v>
      </c>
      <c r="AU155" s="154" t="s">
        <v>85</v>
      </c>
      <c r="AV155" s="13" t="s">
        <v>85</v>
      </c>
      <c r="AW155" s="13" t="s">
        <v>35</v>
      </c>
      <c r="AX155" s="13" t="s">
        <v>75</v>
      </c>
      <c r="AY155" s="154" t="s">
        <v>208</v>
      </c>
    </row>
    <row r="156" spans="2:65" s="14" customFormat="1" x14ac:dyDescent="0.2">
      <c r="B156" s="160"/>
      <c r="D156" s="147" t="s">
        <v>218</v>
      </c>
      <c r="E156" s="161" t="s">
        <v>19</v>
      </c>
      <c r="F156" s="162" t="s">
        <v>221</v>
      </c>
      <c r="H156" s="163">
        <v>19.809000000000001</v>
      </c>
      <c r="I156" s="164"/>
      <c r="L156" s="160"/>
      <c r="M156" s="165"/>
      <c r="T156" s="166"/>
      <c r="AT156" s="161" t="s">
        <v>218</v>
      </c>
      <c r="AU156" s="161" t="s">
        <v>85</v>
      </c>
      <c r="AV156" s="14" t="s">
        <v>214</v>
      </c>
      <c r="AW156" s="14" t="s">
        <v>35</v>
      </c>
      <c r="AX156" s="14" t="s">
        <v>83</v>
      </c>
      <c r="AY156" s="161" t="s">
        <v>208</v>
      </c>
    </row>
    <row r="157" spans="2:65" s="1" customFormat="1" ht="22.25" customHeight="1" x14ac:dyDescent="0.2">
      <c r="B157" s="33"/>
      <c r="C157" s="129" t="s">
        <v>287</v>
      </c>
      <c r="D157" s="129" t="s">
        <v>210</v>
      </c>
      <c r="E157" s="130" t="s">
        <v>288</v>
      </c>
      <c r="F157" s="131" t="s">
        <v>289</v>
      </c>
      <c r="G157" s="132" t="s">
        <v>127</v>
      </c>
      <c r="H157" s="133">
        <v>19.809000000000001</v>
      </c>
      <c r="I157" s="134"/>
      <c r="J157" s="135">
        <f>ROUND(I157*H157,2)</f>
        <v>0</v>
      </c>
      <c r="K157" s="131" t="s">
        <v>213</v>
      </c>
      <c r="L157" s="33"/>
      <c r="M157" s="136" t="s">
        <v>19</v>
      </c>
      <c r="N157" s="137" t="s">
        <v>46</v>
      </c>
      <c r="P157" s="138">
        <f>O157*H157</f>
        <v>0</v>
      </c>
      <c r="Q157" s="138">
        <v>2.5018699999999998</v>
      </c>
      <c r="R157" s="138">
        <f>Q157*H157</f>
        <v>49.559542829999998</v>
      </c>
      <c r="S157" s="138">
        <v>0</v>
      </c>
      <c r="T157" s="139">
        <f>S157*H157</f>
        <v>0</v>
      </c>
      <c r="AR157" s="140" t="s">
        <v>214</v>
      </c>
      <c r="AT157" s="140" t="s">
        <v>210</v>
      </c>
      <c r="AU157" s="140" t="s">
        <v>85</v>
      </c>
      <c r="AY157" s="18" t="s">
        <v>208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8" t="s">
        <v>83</v>
      </c>
      <c r="BK157" s="141">
        <f>ROUND(I157*H157,2)</f>
        <v>0</v>
      </c>
      <c r="BL157" s="18" t="s">
        <v>214</v>
      </c>
      <c r="BM157" s="140" t="s">
        <v>290</v>
      </c>
    </row>
    <row r="158" spans="2:65" s="1" customFormat="1" x14ac:dyDescent="0.2">
      <c r="B158" s="33"/>
      <c r="D158" s="142" t="s">
        <v>216</v>
      </c>
      <c r="F158" s="143" t="s">
        <v>291</v>
      </c>
      <c r="I158" s="144"/>
      <c r="L158" s="33"/>
      <c r="M158" s="145"/>
      <c r="T158" s="54"/>
      <c r="AT158" s="18" t="s">
        <v>216</v>
      </c>
      <c r="AU158" s="18" t="s">
        <v>85</v>
      </c>
    </row>
    <row r="159" spans="2:65" s="12" customFormat="1" x14ac:dyDescent="0.2">
      <c r="B159" s="146"/>
      <c r="D159" s="147" t="s">
        <v>218</v>
      </c>
      <c r="E159" s="148" t="s">
        <v>19</v>
      </c>
      <c r="F159" s="149" t="s">
        <v>285</v>
      </c>
      <c r="H159" s="148" t="s">
        <v>19</v>
      </c>
      <c r="I159" s="150"/>
      <c r="L159" s="146"/>
      <c r="M159" s="151"/>
      <c r="T159" s="152"/>
      <c r="AT159" s="148" t="s">
        <v>218</v>
      </c>
      <c r="AU159" s="148" t="s">
        <v>85</v>
      </c>
      <c r="AV159" s="12" t="s">
        <v>83</v>
      </c>
      <c r="AW159" s="12" t="s">
        <v>35</v>
      </c>
      <c r="AX159" s="12" t="s">
        <v>75</v>
      </c>
      <c r="AY159" s="148" t="s">
        <v>208</v>
      </c>
    </row>
    <row r="160" spans="2:65" s="13" customFormat="1" x14ac:dyDescent="0.2">
      <c r="B160" s="153"/>
      <c r="D160" s="147" t="s">
        <v>218</v>
      </c>
      <c r="E160" s="154" t="s">
        <v>19</v>
      </c>
      <c r="F160" s="155" t="s">
        <v>286</v>
      </c>
      <c r="H160" s="156">
        <v>19.809000000000001</v>
      </c>
      <c r="I160" s="157"/>
      <c r="L160" s="153"/>
      <c r="M160" s="158"/>
      <c r="T160" s="159"/>
      <c r="AT160" s="154" t="s">
        <v>218</v>
      </c>
      <c r="AU160" s="154" t="s">
        <v>85</v>
      </c>
      <c r="AV160" s="13" t="s">
        <v>85</v>
      </c>
      <c r="AW160" s="13" t="s">
        <v>35</v>
      </c>
      <c r="AX160" s="13" t="s">
        <v>75</v>
      </c>
      <c r="AY160" s="154" t="s">
        <v>208</v>
      </c>
    </row>
    <row r="161" spans="2:65" s="14" customFormat="1" x14ac:dyDescent="0.2">
      <c r="B161" s="160"/>
      <c r="D161" s="147" t="s">
        <v>218</v>
      </c>
      <c r="E161" s="161" t="s">
        <v>19</v>
      </c>
      <c r="F161" s="162" t="s">
        <v>221</v>
      </c>
      <c r="H161" s="163">
        <v>19.809000000000001</v>
      </c>
      <c r="I161" s="164"/>
      <c r="L161" s="160"/>
      <c r="M161" s="165"/>
      <c r="T161" s="166"/>
      <c r="AT161" s="161" t="s">
        <v>218</v>
      </c>
      <c r="AU161" s="161" t="s">
        <v>85</v>
      </c>
      <c r="AV161" s="14" t="s">
        <v>214</v>
      </c>
      <c r="AW161" s="14" t="s">
        <v>35</v>
      </c>
      <c r="AX161" s="14" t="s">
        <v>83</v>
      </c>
      <c r="AY161" s="161" t="s">
        <v>208</v>
      </c>
    </row>
    <row r="162" spans="2:65" s="1" customFormat="1" ht="15.75" customHeight="1" x14ac:dyDescent="0.2">
      <c r="B162" s="33"/>
      <c r="C162" s="129" t="s">
        <v>292</v>
      </c>
      <c r="D162" s="129" t="s">
        <v>210</v>
      </c>
      <c r="E162" s="130" t="s">
        <v>293</v>
      </c>
      <c r="F162" s="131" t="s">
        <v>294</v>
      </c>
      <c r="G162" s="132" t="s">
        <v>264</v>
      </c>
      <c r="H162" s="133">
        <v>0.79200000000000004</v>
      </c>
      <c r="I162" s="134"/>
      <c r="J162" s="135">
        <f>ROUND(I162*H162,2)</f>
        <v>0</v>
      </c>
      <c r="K162" s="131" t="s">
        <v>213</v>
      </c>
      <c r="L162" s="33"/>
      <c r="M162" s="136" t="s">
        <v>19</v>
      </c>
      <c r="N162" s="137" t="s">
        <v>46</v>
      </c>
      <c r="P162" s="138">
        <f>O162*H162</f>
        <v>0</v>
      </c>
      <c r="Q162" s="138">
        <v>1.06277</v>
      </c>
      <c r="R162" s="138">
        <f>Q162*H162</f>
        <v>0.84171384000000005</v>
      </c>
      <c r="S162" s="138">
        <v>0</v>
      </c>
      <c r="T162" s="139">
        <f>S162*H162</f>
        <v>0</v>
      </c>
      <c r="AR162" s="140" t="s">
        <v>214</v>
      </c>
      <c r="AT162" s="140" t="s">
        <v>210</v>
      </c>
      <c r="AU162" s="140" t="s">
        <v>85</v>
      </c>
      <c r="AY162" s="18" t="s">
        <v>208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8" t="s">
        <v>83</v>
      </c>
      <c r="BK162" s="141">
        <f>ROUND(I162*H162,2)</f>
        <v>0</v>
      </c>
      <c r="BL162" s="18" t="s">
        <v>214</v>
      </c>
      <c r="BM162" s="140" t="s">
        <v>295</v>
      </c>
    </row>
    <row r="163" spans="2:65" s="1" customFormat="1" x14ac:dyDescent="0.2">
      <c r="B163" s="33"/>
      <c r="D163" s="142" t="s">
        <v>216</v>
      </c>
      <c r="F163" s="143" t="s">
        <v>296</v>
      </c>
      <c r="I163" s="144"/>
      <c r="L163" s="33"/>
      <c r="M163" s="145"/>
      <c r="T163" s="54"/>
      <c r="AT163" s="18" t="s">
        <v>216</v>
      </c>
      <c r="AU163" s="18" t="s">
        <v>85</v>
      </c>
    </row>
    <row r="164" spans="2:65" s="1" customFormat="1" ht="18" x14ac:dyDescent="0.2">
      <c r="B164" s="33"/>
      <c r="D164" s="147" t="s">
        <v>297</v>
      </c>
      <c r="F164" s="167" t="s">
        <v>298</v>
      </c>
      <c r="I164" s="144"/>
      <c r="L164" s="33"/>
      <c r="M164" s="145"/>
      <c r="T164" s="54"/>
      <c r="AT164" s="18" t="s">
        <v>297</v>
      </c>
      <c r="AU164" s="18" t="s">
        <v>85</v>
      </c>
    </row>
    <row r="165" spans="2:65" s="12" customFormat="1" x14ac:dyDescent="0.2">
      <c r="B165" s="146"/>
      <c r="D165" s="147" t="s">
        <v>218</v>
      </c>
      <c r="E165" s="148" t="s">
        <v>19</v>
      </c>
      <c r="F165" s="149" t="s">
        <v>299</v>
      </c>
      <c r="H165" s="148" t="s">
        <v>19</v>
      </c>
      <c r="I165" s="150"/>
      <c r="L165" s="146"/>
      <c r="M165" s="151"/>
      <c r="T165" s="152"/>
      <c r="AT165" s="148" t="s">
        <v>218</v>
      </c>
      <c r="AU165" s="148" t="s">
        <v>85</v>
      </c>
      <c r="AV165" s="12" t="s">
        <v>83</v>
      </c>
      <c r="AW165" s="12" t="s">
        <v>35</v>
      </c>
      <c r="AX165" s="12" t="s">
        <v>75</v>
      </c>
      <c r="AY165" s="148" t="s">
        <v>208</v>
      </c>
    </row>
    <row r="166" spans="2:65" s="12" customFormat="1" x14ac:dyDescent="0.2">
      <c r="B166" s="146"/>
      <c r="D166" s="147" t="s">
        <v>218</v>
      </c>
      <c r="E166" s="148" t="s">
        <v>19</v>
      </c>
      <c r="F166" s="149" t="s">
        <v>300</v>
      </c>
      <c r="H166" s="148" t="s">
        <v>19</v>
      </c>
      <c r="I166" s="150"/>
      <c r="L166" s="146"/>
      <c r="M166" s="151"/>
      <c r="T166" s="152"/>
      <c r="AT166" s="148" t="s">
        <v>218</v>
      </c>
      <c r="AU166" s="148" t="s">
        <v>85</v>
      </c>
      <c r="AV166" s="12" t="s">
        <v>83</v>
      </c>
      <c r="AW166" s="12" t="s">
        <v>35</v>
      </c>
      <c r="AX166" s="12" t="s">
        <v>75</v>
      </c>
      <c r="AY166" s="148" t="s">
        <v>208</v>
      </c>
    </row>
    <row r="167" spans="2:65" s="13" customFormat="1" x14ac:dyDescent="0.2">
      <c r="B167" s="153"/>
      <c r="D167" s="147" t="s">
        <v>218</v>
      </c>
      <c r="E167" s="154" t="s">
        <v>19</v>
      </c>
      <c r="F167" s="155" t="s">
        <v>301</v>
      </c>
      <c r="H167" s="156">
        <v>586.346</v>
      </c>
      <c r="I167" s="157"/>
      <c r="L167" s="153"/>
      <c r="M167" s="158"/>
      <c r="T167" s="159"/>
      <c r="AT167" s="154" t="s">
        <v>218</v>
      </c>
      <c r="AU167" s="154" t="s">
        <v>85</v>
      </c>
      <c r="AV167" s="13" t="s">
        <v>85</v>
      </c>
      <c r="AW167" s="13" t="s">
        <v>35</v>
      </c>
      <c r="AX167" s="13" t="s">
        <v>75</v>
      </c>
      <c r="AY167" s="154" t="s">
        <v>208</v>
      </c>
    </row>
    <row r="168" spans="2:65" s="14" customFormat="1" x14ac:dyDescent="0.2">
      <c r="B168" s="160"/>
      <c r="D168" s="147" t="s">
        <v>218</v>
      </c>
      <c r="E168" s="161" t="s">
        <v>19</v>
      </c>
      <c r="F168" s="162" t="s">
        <v>221</v>
      </c>
      <c r="H168" s="163">
        <v>586.346</v>
      </c>
      <c r="I168" s="164"/>
      <c r="L168" s="160"/>
      <c r="M168" s="165"/>
      <c r="T168" s="166"/>
      <c r="AT168" s="161" t="s">
        <v>218</v>
      </c>
      <c r="AU168" s="161" t="s">
        <v>85</v>
      </c>
      <c r="AV168" s="14" t="s">
        <v>214</v>
      </c>
      <c r="AW168" s="14" t="s">
        <v>35</v>
      </c>
      <c r="AX168" s="14" t="s">
        <v>83</v>
      </c>
      <c r="AY168" s="161" t="s">
        <v>208</v>
      </c>
    </row>
    <row r="169" spans="2:65" s="13" customFormat="1" x14ac:dyDescent="0.2">
      <c r="B169" s="153"/>
      <c r="D169" s="147" t="s">
        <v>218</v>
      </c>
      <c r="F169" s="155" t="s">
        <v>302</v>
      </c>
      <c r="H169" s="156">
        <v>0.79200000000000004</v>
      </c>
      <c r="I169" s="157"/>
      <c r="L169" s="153"/>
      <c r="M169" s="158"/>
      <c r="T169" s="159"/>
      <c r="AT169" s="154" t="s">
        <v>218</v>
      </c>
      <c r="AU169" s="154" t="s">
        <v>85</v>
      </c>
      <c r="AV169" s="13" t="s">
        <v>85</v>
      </c>
      <c r="AW169" s="13" t="s">
        <v>4</v>
      </c>
      <c r="AX169" s="13" t="s">
        <v>83</v>
      </c>
      <c r="AY169" s="154" t="s">
        <v>208</v>
      </c>
    </row>
    <row r="170" spans="2:65" s="11" customFormat="1" ht="22.75" customHeight="1" x14ac:dyDescent="0.25">
      <c r="B170" s="117"/>
      <c r="D170" s="118" t="s">
        <v>74</v>
      </c>
      <c r="E170" s="127" t="s">
        <v>227</v>
      </c>
      <c r="F170" s="127" t="s">
        <v>303</v>
      </c>
      <c r="I170" s="120"/>
      <c r="J170" s="128">
        <f>BK170</f>
        <v>0</v>
      </c>
      <c r="L170" s="117"/>
      <c r="M170" s="122"/>
      <c r="P170" s="123">
        <f>SUM(P171:P277)</f>
        <v>0</v>
      </c>
      <c r="R170" s="123">
        <f>SUM(R171:R277)</f>
        <v>13.62479723</v>
      </c>
      <c r="T170" s="124">
        <f>SUM(T171:T277)</f>
        <v>2.0198350000000004E-2</v>
      </c>
      <c r="AR170" s="118" t="s">
        <v>83</v>
      </c>
      <c r="AT170" s="125" t="s">
        <v>74</v>
      </c>
      <c r="AU170" s="125" t="s">
        <v>83</v>
      </c>
      <c r="AY170" s="118" t="s">
        <v>208</v>
      </c>
      <c r="BK170" s="126">
        <f>SUM(BK171:BK277)</f>
        <v>0</v>
      </c>
    </row>
    <row r="171" spans="2:65" s="1" customFormat="1" ht="24.75" customHeight="1" x14ac:dyDescent="0.2">
      <c r="B171" s="33"/>
      <c r="C171" s="129" t="s">
        <v>304</v>
      </c>
      <c r="D171" s="129" t="s">
        <v>210</v>
      </c>
      <c r="E171" s="130" t="s">
        <v>305</v>
      </c>
      <c r="F171" s="131" t="s">
        <v>306</v>
      </c>
      <c r="G171" s="132" t="s">
        <v>307</v>
      </c>
      <c r="H171" s="133">
        <v>4</v>
      </c>
      <c r="I171" s="134"/>
      <c r="J171" s="135">
        <f>ROUND(I171*H171,2)</f>
        <v>0</v>
      </c>
      <c r="K171" s="131" t="s">
        <v>213</v>
      </c>
      <c r="L171" s="33"/>
      <c r="M171" s="136" t="s">
        <v>19</v>
      </c>
      <c r="N171" s="137" t="s">
        <v>46</v>
      </c>
      <c r="P171" s="138">
        <f>O171*H171</f>
        <v>0</v>
      </c>
      <c r="Q171" s="138">
        <v>0.18142</v>
      </c>
      <c r="R171" s="138">
        <f>Q171*H171</f>
        <v>0.72567999999999999</v>
      </c>
      <c r="S171" s="138">
        <v>0</v>
      </c>
      <c r="T171" s="139">
        <f>S171*H171</f>
        <v>0</v>
      </c>
      <c r="AR171" s="140" t="s">
        <v>214</v>
      </c>
      <c r="AT171" s="140" t="s">
        <v>210</v>
      </c>
      <c r="AU171" s="140" t="s">
        <v>85</v>
      </c>
      <c r="AY171" s="18" t="s">
        <v>208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8" t="s">
        <v>83</v>
      </c>
      <c r="BK171" s="141">
        <f>ROUND(I171*H171,2)</f>
        <v>0</v>
      </c>
      <c r="BL171" s="18" t="s">
        <v>214</v>
      </c>
      <c r="BM171" s="140" t="s">
        <v>308</v>
      </c>
    </row>
    <row r="172" spans="2:65" s="1" customFormat="1" x14ac:dyDescent="0.2">
      <c r="B172" s="33"/>
      <c r="D172" s="142" t="s">
        <v>216</v>
      </c>
      <c r="F172" s="143" t="s">
        <v>309</v>
      </c>
      <c r="I172" s="144"/>
      <c r="L172" s="33"/>
      <c r="M172" s="145"/>
      <c r="T172" s="54"/>
      <c r="AT172" s="18" t="s">
        <v>216</v>
      </c>
      <c r="AU172" s="18" t="s">
        <v>85</v>
      </c>
    </row>
    <row r="173" spans="2:65" s="12" customFormat="1" x14ac:dyDescent="0.2">
      <c r="B173" s="146"/>
      <c r="D173" s="147" t="s">
        <v>218</v>
      </c>
      <c r="E173" s="148" t="s">
        <v>19</v>
      </c>
      <c r="F173" s="149" t="s">
        <v>310</v>
      </c>
      <c r="H173" s="148" t="s">
        <v>19</v>
      </c>
      <c r="I173" s="150"/>
      <c r="L173" s="146"/>
      <c r="M173" s="151"/>
      <c r="T173" s="152"/>
      <c r="AT173" s="148" t="s">
        <v>218</v>
      </c>
      <c r="AU173" s="148" t="s">
        <v>85</v>
      </c>
      <c r="AV173" s="12" t="s">
        <v>83</v>
      </c>
      <c r="AW173" s="12" t="s">
        <v>35</v>
      </c>
      <c r="AX173" s="12" t="s">
        <v>75</v>
      </c>
      <c r="AY173" s="148" t="s">
        <v>208</v>
      </c>
    </row>
    <row r="174" spans="2:65" s="13" customFormat="1" x14ac:dyDescent="0.2">
      <c r="B174" s="153"/>
      <c r="D174" s="147" t="s">
        <v>218</v>
      </c>
      <c r="E174" s="154" t="s">
        <v>19</v>
      </c>
      <c r="F174" s="155" t="s">
        <v>311</v>
      </c>
      <c r="H174" s="156">
        <v>4</v>
      </c>
      <c r="I174" s="157"/>
      <c r="L174" s="153"/>
      <c r="M174" s="158"/>
      <c r="T174" s="159"/>
      <c r="AT174" s="154" t="s">
        <v>218</v>
      </c>
      <c r="AU174" s="154" t="s">
        <v>85</v>
      </c>
      <c r="AV174" s="13" t="s">
        <v>85</v>
      </c>
      <c r="AW174" s="13" t="s">
        <v>35</v>
      </c>
      <c r="AX174" s="13" t="s">
        <v>75</v>
      </c>
      <c r="AY174" s="154" t="s">
        <v>208</v>
      </c>
    </row>
    <row r="175" spans="2:65" s="14" customFormat="1" x14ac:dyDescent="0.2">
      <c r="B175" s="160"/>
      <c r="D175" s="147" t="s">
        <v>218</v>
      </c>
      <c r="E175" s="161" t="s">
        <v>19</v>
      </c>
      <c r="F175" s="162" t="s">
        <v>221</v>
      </c>
      <c r="H175" s="163">
        <v>4</v>
      </c>
      <c r="I175" s="164"/>
      <c r="L175" s="160"/>
      <c r="M175" s="165"/>
      <c r="T175" s="166"/>
      <c r="AT175" s="161" t="s">
        <v>218</v>
      </c>
      <c r="AU175" s="161" t="s">
        <v>85</v>
      </c>
      <c r="AV175" s="14" t="s">
        <v>214</v>
      </c>
      <c r="AW175" s="14" t="s">
        <v>35</v>
      </c>
      <c r="AX175" s="14" t="s">
        <v>83</v>
      </c>
      <c r="AY175" s="161" t="s">
        <v>208</v>
      </c>
    </row>
    <row r="176" spans="2:65" s="1" customFormat="1" ht="24.75" customHeight="1" x14ac:dyDescent="0.2">
      <c r="B176" s="33"/>
      <c r="C176" s="129" t="s">
        <v>312</v>
      </c>
      <c r="D176" s="129" t="s">
        <v>210</v>
      </c>
      <c r="E176" s="130" t="s">
        <v>313</v>
      </c>
      <c r="F176" s="131" t="s">
        <v>314</v>
      </c>
      <c r="G176" s="132" t="s">
        <v>307</v>
      </c>
      <c r="H176" s="133">
        <v>6</v>
      </c>
      <c r="I176" s="134"/>
      <c r="J176" s="135">
        <f>ROUND(I176*H176,2)</f>
        <v>0</v>
      </c>
      <c r="K176" s="131" t="s">
        <v>213</v>
      </c>
      <c r="L176" s="33"/>
      <c r="M176" s="136" t="s">
        <v>19</v>
      </c>
      <c r="N176" s="137" t="s">
        <v>46</v>
      </c>
      <c r="P176" s="138">
        <f>O176*H176</f>
        <v>0</v>
      </c>
      <c r="Q176" s="138">
        <v>0.32623000000000002</v>
      </c>
      <c r="R176" s="138">
        <f>Q176*H176</f>
        <v>1.9573800000000001</v>
      </c>
      <c r="S176" s="138">
        <v>0</v>
      </c>
      <c r="T176" s="139">
        <f>S176*H176</f>
        <v>0</v>
      </c>
      <c r="AR176" s="140" t="s">
        <v>214</v>
      </c>
      <c r="AT176" s="140" t="s">
        <v>210</v>
      </c>
      <c r="AU176" s="140" t="s">
        <v>85</v>
      </c>
      <c r="AY176" s="18" t="s">
        <v>208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8" t="s">
        <v>83</v>
      </c>
      <c r="BK176" s="141">
        <f>ROUND(I176*H176,2)</f>
        <v>0</v>
      </c>
      <c r="BL176" s="18" t="s">
        <v>214</v>
      </c>
      <c r="BM176" s="140" t="s">
        <v>315</v>
      </c>
    </row>
    <row r="177" spans="2:65" s="1" customFormat="1" x14ac:dyDescent="0.2">
      <c r="B177" s="33"/>
      <c r="D177" s="142" t="s">
        <v>216</v>
      </c>
      <c r="F177" s="143" t="s">
        <v>316</v>
      </c>
      <c r="I177" s="144"/>
      <c r="L177" s="33"/>
      <c r="M177" s="145"/>
      <c r="T177" s="54"/>
      <c r="AT177" s="18" t="s">
        <v>216</v>
      </c>
      <c r="AU177" s="18" t="s">
        <v>85</v>
      </c>
    </row>
    <row r="178" spans="2:65" s="12" customFormat="1" x14ac:dyDescent="0.2">
      <c r="B178" s="146"/>
      <c r="D178" s="147" t="s">
        <v>218</v>
      </c>
      <c r="E178" s="148" t="s">
        <v>19</v>
      </c>
      <c r="F178" s="149" t="s">
        <v>310</v>
      </c>
      <c r="H178" s="148" t="s">
        <v>19</v>
      </c>
      <c r="I178" s="150"/>
      <c r="L178" s="146"/>
      <c r="M178" s="151"/>
      <c r="T178" s="152"/>
      <c r="AT178" s="148" t="s">
        <v>218</v>
      </c>
      <c r="AU178" s="148" t="s">
        <v>85</v>
      </c>
      <c r="AV178" s="12" t="s">
        <v>83</v>
      </c>
      <c r="AW178" s="12" t="s">
        <v>35</v>
      </c>
      <c r="AX178" s="12" t="s">
        <v>75</v>
      </c>
      <c r="AY178" s="148" t="s">
        <v>208</v>
      </c>
    </row>
    <row r="179" spans="2:65" s="13" customFormat="1" x14ac:dyDescent="0.2">
      <c r="B179" s="153"/>
      <c r="D179" s="147" t="s">
        <v>218</v>
      </c>
      <c r="E179" s="154" t="s">
        <v>19</v>
      </c>
      <c r="F179" s="155" t="s">
        <v>317</v>
      </c>
      <c r="H179" s="156">
        <v>6</v>
      </c>
      <c r="I179" s="157"/>
      <c r="L179" s="153"/>
      <c r="M179" s="158"/>
      <c r="T179" s="159"/>
      <c r="AT179" s="154" t="s">
        <v>218</v>
      </c>
      <c r="AU179" s="154" t="s">
        <v>85</v>
      </c>
      <c r="AV179" s="13" t="s">
        <v>85</v>
      </c>
      <c r="AW179" s="13" t="s">
        <v>35</v>
      </c>
      <c r="AX179" s="13" t="s">
        <v>75</v>
      </c>
      <c r="AY179" s="154" t="s">
        <v>208</v>
      </c>
    </row>
    <row r="180" spans="2:65" s="14" customFormat="1" x14ac:dyDescent="0.2">
      <c r="B180" s="160"/>
      <c r="D180" s="147" t="s">
        <v>218</v>
      </c>
      <c r="E180" s="161" t="s">
        <v>19</v>
      </c>
      <c r="F180" s="162" t="s">
        <v>221</v>
      </c>
      <c r="H180" s="163">
        <v>6</v>
      </c>
      <c r="I180" s="164"/>
      <c r="L180" s="160"/>
      <c r="M180" s="165"/>
      <c r="T180" s="166"/>
      <c r="AT180" s="161" t="s">
        <v>218</v>
      </c>
      <c r="AU180" s="161" t="s">
        <v>85</v>
      </c>
      <c r="AV180" s="14" t="s">
        <v>214</v>
      </c>
      <c r="AW180" s="14" t="s">
        <v>35</v>
      </c>
      <c r="AX180" s="14" t="s">
        <v>83</v>
      </c>
      <c r="AY180" s="161" t="s">
        <v>208</v>
      </c>
    </row>
    <row r="181" spans="2:65" s="1" customFormat="1" ht="24.75" customHeight="1" x14ac:dyDescent="0.2">
      <c r="B181" s="33"/>
      <c r="C181" s="129" t="s">
        <v>318</v>
      </c>
      <c r="D181" s="129" t="s">
        <v>210</v>
      </c>
      <c r="E181" s="130" t="s">
        <v>319</v>
      </c>
      <c r="F181" s="131" t="s">
        <v>320</v>
      </c>
      <c r="G181" s="132" t="s">
        <v>307</v>
      </c>
      <c r="H181" s="133">
        <v>6</v>
      </c>
      <c r="I181" s="134"/>
      <c r="J181" s="135">
        <f>ROUND(I181*H181,2)</f>
        <v>0</v>
      </c>
      <c r="K181" s="131" t="s">
        <v>213</v>
      </c>
      <c r="L181" s="33"/>
      <c r="M181" s="136" t="s">
        <v>19</v>
      </c>
      <c r="N181" s="137" t="s">
        <v>46</v>
      </c>
      <c r="P181" s="138">
        <f>O181*H181</f>
        <v>0</v>
      </c>
      <c r="Q181" s="138">
        <v>0.46505000000000002</v>
      </c>
      <c r="R181" s="138">
        <f>Q181*H181</f>
        <v>2.7903000000000002</v>
      </c>
      <c r="S181" s="138">
        <v>0</v>
      </c>
      <c r="T181" s="139">
        <f>S181*H181</f>
        <v>0</v>
      </c>
      <c r="AR181" s="140" t="s">
        <v>214</v>
      </c>
      <c r="AT181" s="140" t="s">
        <v>210</v>
      </c>
      <c r="AU181" s="140" t="s">
        <v>85</v>
      </c>
      <c r="AY181" s="18" t="s">
        <v>208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8" t="s">
        <v>83</v>
      </c>
      <c r="BK181" s="141">
        <f>ROUND(I181*H181,2)</f>
        <v>0</v>
      </c>
      <c r="BL181" s="18" t="s">
        <v>214</v>
      </c>
      <c r="BM181" s="140" t="s">
        <v>321</v>
      </c>
    </row>
    <row r="182" spans="2:65" s="1" customFormat="1" x14ac:dyDescent="0.2">
      <c r="B182" s="33"/>
      <c r="D182" s="142" t="s">
        <v>216</v>
      </c>
      <c r="F182" s="143" t="s">
        <v>322</v>
      </c>
      <c r="I182" s="144"/>
      <c r="L182" s="33"/>
      <c r="M182" s="145"/>
      <c r="T182" s="54"/>
      <c r="AT182" s="18" t="s">
        <v>216</v>
      </c>
      <c r="AU182" s="18" t="s">
        <v>85</v>
      </c>
    </row>
    <row r="183" spans="2:65" s="12" customFormat="1" x14ac:dyDescent="0.2">
      <c r="B183" s="146"/>
      <c r="D183" s="147" t="s">
        <v>218</v>
      </c>
      <c r="E183" s="148" t="s">
        <v>19</v>
      </c>
      <c r="F183" s="149" t="s">
        <v>310</v>
      </c>
      <c r="H183" s="148" t="s">
        <v>19</v>
      </c>
      <c r="I183" s="150"/>
      <c r="L183" s="146"/>
      <c r="M183" s="151"/>
      <c r="T183" s="152"/>
      <c r="AT183" s="148" t="s">
        <v>218</v>
      </c>
      <c r="AU183" s="148" t="s">
        <v>85</v>
      </c>
      <c r="AV183" s="12" t="s">
        <v>83</v>
      </c>
      <c r="AW183" s="12" t="s">
        <v>35</v>
      </c>
      <c r="AX183" s="12" t="s">
        <v>75</v>
      </c>
      <c r="AY183" s="148" t="s">
        <v>208</v>
      </c>
    </row>
    <row r="184" spans="2:65" s="13" customFormat="1" x14ac:dyDescent="0.2">
      <c r="B184" s="153"/>
      <c r="D184" s="147" t="s">
        <v>218</v>
      </c>
      <c r="E184" s="154" t="s">
        <v>19</v>
      </c>
      <c r="F184" s="155" t="s">
        <v>317</v>
      </c>
      <c r="H184" s="156">
        <v>6</v>
      </c>
      <c r="I184" s="157"/>
      <c r="L184" s="153"/>
      <c r="M184" s="158"/>
      <c r="T184" s="159"/>
      <c r="AT184" s="154" t="s">
        <v>218</v>
      </c>
      <c r="AU184" s="154" t="s">
        <v>85</v>
      </c>
      <c r="AV184" s="13" t="s">
        <v>85</v>
      </c>
      <c r="AW184" s="13" t="s">
        <v>35</v>
      </c>
      <c r="AX184" s="13" t="s">
        <v>75</v>
      </c>
      <c r="AY184" s="154" t="s">
        <v>208</v>
      </c>
    </row>
    <row r="185" spans="2:65" s="14" customFormat="1" x14ac:dyDescent="0.2">
      <c r="B185" s="160"/>
      <c r="D185" s="147" t="s">
        <v>218</v>
      </c>
      <c r="E185" s="161" t="s">
        <v>19</v>
      </c>
      <c r="F185" s="162" t="s">
        <v>221</v>
      </c>
      <c r="H185" s="163">
        <v>6</v>
      </c>
      <c r="I185" s="164"/>
      <c r="L185" s="160"/>
      <c r="M185" s="165"/>
      <c r="T185" s="166"/>
      <c r="AT185" s="161" t="s">
        <v>218</v>
      </c>
      <c r="AU185" s="161" t="s">
        <v>85</v>
      </c>
      <c r="AV185" s="14" t="s">
        <v>214</v>
      </c>
      <c r="AW185" s="14" t="s">
        <v>35</v>
      </c>
      <c r="AX185" s="14" t="s">
        <v>83</v>
      </c>
      <c r="AY185" s="161" t="s">
        <v>208</v>
      </c>
    </row>
    <row r="186" spans="2:65" s="1" customFormat="1" ht="22.25" customHeight="1" x14ac:dyDescent="0.2">
      <c r="B186" s="33"/>
      <c r="C186" s="129" t="s">
        <v>323</v>
      </c>
      <c r="D186" s="129" t="s">
        <v>210</v>
      </c>
      <c r="E186" s="130" t="s">
        <v>324</v>
      </c>
      <c r="F186" s="131" t="s">
        <v>325</v>
      </c>
      <c r="G186" s="132" t="s">
        <v>127</v>
      </c>
      <c r="H186" s="133">
        <v>2.7669999999999999</v>
      </c>
      <c r="I186" s="134"/>
      <c r="J186" s="135">
        <f>ROUND(I186*H186,2)</f>
        <v>0</v>
      </c>
      <c r="K186" s="131" t="s">
        <v>213</v>
      </c>
      <c r="L186" s="33"/>
      <c r="M186" s="136" t="s">
        <v>19</v>
      </c>
      <c r="N186" s="137" t="s">
        <v>46</v>
      </c>
      <c r="P186" s="138">
        <f>O186*H186</f>
        <v>0</v>
      </c>
      <c r="Q186" s="138">
        <v>1.7863599999999999</v>
      </c>
      <c r="R186" s="138">
        <f>Q186*H186</f>
        <v>4.9428581199999995</v>
      </c>
      <c r="S186" s="138">
        <v>0</v>
      </c>
      <c r="T186" s="139">
        <f>S186*H186</f>
        <v>0</v>
      </c>
      <c r="AR186" s="140" t="s">
        <v>214</v>
      </c>
      <c r="AT186" s="140" t="s">
        <v>210</v>
      </c>
      <c r="AU186" s="140" t="s">
        <v>85</v>
      </c>
      <c r="AY186" s="18" t="s">
        <v>208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8" t="s">
        <v>83</v>
      </c>
      <c r="BK186" s="141">
        <f>ROUND(I186*H186,2)</f>
        <v>0</v>
      </c>
      <c r="BL186" s="18" t="s">
        <v>214</v>
      </c>
      <c r="BM186" s="140" t="s">
        <v>326</v>
      </c>
    </row>
    <row r="187" spans="2:65" s="1" customFormat="1" x14ac:dyDescent="0.2">
      <c r="B187" s="33"/>
      <c r="D187" s="142" t="s">
        <v>216</v>
      </c>
      <c r="F187" s="143" t="s">
        <v>327</v>
      </c>
      <c r="I187" s="144"/>
      <c r="L187" s="33"/>
      <c r="M187" s="145"/>
      <c r="T187" s="54"/>
      <c r="AT187" s="18" t="s">
        <v>216</v>
      </c>
      <c r="AU187" s="18" t="s">
        <v>85</v>
      </c>
    </row>
    <row r="188" spans="2:65" s="12" customFormat="1" x14ac:dyDescent="0.2">
      <c r="B188" s="146"/>
      <c r="D188" s="147" t="s">
        <v>218</v>
      </c>
      <c r="E188" s="148" t="s">
        <v>19</v>
      </c>
      <c r="F188" s="149" t="s">
        <v>328</v>
      </c>
      <c r="H188" s="148" t="s">
        <v>19</v>
      </c>
      <c r="I188" s="150"/>
      <c r="L188" s="146"/>
      <c r="M188" s="151"/>
      <c r="T188" s="152"/>
      <c r="AT188" s="148" t="s">
        <v>218</v>
      </c>
      <c r="AU188" s="148" t="s">
        <v>85</v>
      </c>
      <c r="AV188" s="12" t="s">
        <v>83</v>
      </c>
      <c r="AW188" s="12" t="s">
        <v>35</v>
      </c>
      <c r="AX188" s="12" t="s">
        <v>75</v>
      </c>
      <c r="AY188" s="148" t="s">
        <v>208</v>
      </c>
    </row>
    <row r="189" spans="2:65" s="13" customFormat="1" x14ac:dyDescent="0.2">
      <c r="B189" s="153"/>
      <c r="D189" s="147" t="s">
        <v>218</v>
      </c>
      <c r="E189" s="154" t="s">
        <v>19</v>
      </c>
      <c r="F189" s="155" t="s">
        <v>329</v>
      </c>
      <c r="H189" s="156">
        <v>0.222</v>
      </c>
      <c r="I189" s="157"/>
      <c r="L189" s="153"/>
      <c r="M189" s="158"/>
      <c r="T189" s="159"/>
      <c r="AT189" s="154" t="s">
        <v>218</v>
      </c>
      <c r="AU189" s="154" t="s">
        <v>85</v>
      </c>
      <c r="AV189" s="13" t="s">
        <v>85</v>
      </c>
      <c r="AW189" s="13" t="s">
        <v>35</v>
      </c>
      <c r="AX189" s="13" t="s">
        <v>75</v>
      </c>
      <c r="AY189" s="154" t="s">
        <v>208</v>
      </c>
    </row>
    <row r="190" spans="2:65" s="13" customFormat="1" x14ac:dyDescent="0.2">
      <c r="B190" s="153"/>
      <c r="D190" s="147" t="s">
        <v>218</v>
      </c>
      <c r="E190" s="154" t="s">
        <v>19</v>
      </c>
      <c r="F190" s="155" t="s">
        <v>330</v>
      </c>
      <c r="H190" s="156">
        <v>0.28699999999999998</v>
      </c>
      <c r="I190" s="157"/>
      <c r="L190" s="153"/>
      <c r="M190" s="158"/>
      <c r="T190" s="159"/>
      <c r="AT190" s="154" t="s">
        <v>218</v>
      </c>
      <c r="AU190" s="154" t="s">
        <v>85</v>
      </c>
      <c r="AV190" s="13" t="s">
        <v>85</v>
      </c>
      <c r="AW190" s="13" t="s">
        <v>35</v>
      </c>
      <c r="AX190" s="13" t="s">
        <v>75</v>
      </c>
      <c r="AY190" s="154" t="s">
        <v>208</v>
      </c>
    </row>
    <row r="191" spans="2:65" s="13" customFormat="1" x14ac:dyDescent="0.2">
      <c r="B191" s="153"/>
      <c r="D191" s="147" t="s">
        <v>218</v>
      </c>
      <c r="E191" s="154" t="s">
        <v>19</v>
      </c>
      <c r="F191" s="155" t="s">
        <v>331</v>
      </c>
      <c r="H191" s="156">
        <v>0.49299999999999999</v>
      </c>
      <c r="I191" s="157"/>
      <c r="L191" s="153"/>
      <c r="M191" s="158"/>
      <c r="T191" s="159"/>
      <c r="AT191" s="154" t="s">
        <v>218</v>
      </c>
      <c r="AU191" s="154" t="s">
        <v>85</v>
      </c>
      <c r="AV191" s="13" t="s">
        <v>85</v>
      </c>
      <c r="AW191" s="13" t="s">
        <v>35</v>
      </c>
      <c r="AX191" s="13" t="s">
        <v>75</v>
      </c>
      <c r="AY191" s="154" t="s">
        <v>208</v>
      </c>
    </row>
    <row r="192" spans="2:65" s="13" customFormat="1" x14ac:dyDescent="0.2">
      <c r="B192" s="153"/>
      <c r="D192" s="147" t="s">
        <v>218</v>
      </c>
      <c r="E192" s="154" t="s">
        <v>19</v>
      </c>
      <c r="F192" s="155" t="s">
        <v>332</v>
      </c>
      <c r="H192" s="156">
        <v>0.75800000000000001</v>
      </c>
      <c r="I192" s="157"/>
      <c r="L192" s="153"/>
      <c r="M192" s="158"/>
      <c r="T192" s="159"/>
      <c r="AT192" s="154" t="s">
        <v>218</v>
      </c>
      <c r="AU192" s="154" t="s">
        <v>85</v>
      </c>
      <c r="AV192" s="13" t="s">
        <v>85</v>
      </c>
      <c r="AW192" s="13" t="s">
        <v>35</v>
      </c>
      <c r="AX192" s="13" t="s">
        <v>75</v>
      </c>
      <c r="AY192" s="154" t="s">
        <v>208</v>
      </c>
    </row>
    <row r="193" spans="2:65" s="13" customFormat="1" x14ac:dyDescent="0.2">
      <c r="B193" s="153"/>
      <c r="D193" s="147" t="s">
        <v>218</v>
      </c>
      <c r="E193" s="154" t="s">
        <v>19</v>
      </c>
      <c r="F193" s="155" t="s">
        <v>333</v>
      </c>
      <c r="H193" s="156">
        <v>0.17</v>
      </c>
      <c r="I193" s="157"/>
      <c r="L193" s="153"/>
      <c r="M193" s="158"/>
      <c r="T193" s="159"/>
      <c r="AT193" s="154" t="s">
        <v>218</v>
      </c>
      <c r="AU193" s="154" t="s">
        <v>85</v>
      </c>
      <c r="AV193" s="13" t="s">
        <v>85</v>
      </c>
      <c r="AW193" s="13" t="s">
        <v>35</v>
      </c>
      <c r="AX193" s="13" t="s">
        <v>75</v>
      </c>
      <c r="AY193" s="154" t="s">
        <v>208</v>
      </c>
    </row>
    <row r="194" spans="2:65" s="13" customFormat="1" x14ac:dyDescent="0.2">
      <c r="B194" s="153"/>
      <c r="D194" s="147" t="s">
        <v>218</v>
      </c>
      <c r="E194" s="154" t="s">
        <v>19</v>
      </c>
      <c r="F194" s="155" t="s">
        <v>334</v>
      </c>
      <c r="H194" s="156">
        <v>1.7999999999999999E-2</v>
      </c>
      <c r="I194" s="157"/>
      <c r="L194" s="153"/>
      <c r="M194" s="158"/>
      <c r="T194" s="159"/>
      <c r="AT194" s="154" t="s">
        <v>218</v>
      </c>
      <c r="AU194" s="154" t="s">
        <v>85</v>
      </c>
      <c r="AV194" s="13" t="s">
        <v>85</v>
      </c>
      <c r="AW194" s="13" t="s">
        <v>35</v>
      </c>
      <c r="AX194" s="13" t="s">
        <v>75</v>
      </c>
      <c r="AY194" s="154" t="s">
        <v>208</v>
      </c>
    </row>
    <row r="195" spans="2:65" s="13" customFormat="1" x14ac:dyDescent="0.2">
      <c r="B195" s="153"/>
      <c r="D195" s="147" t="s">
        <v>218</v>
      </c>
      <c r="E195" s="154" t="s">
        <v>19</v>
      </c>
      <c r="F195" s="155" t="s">
        <v>335</v>
      </c>
      <c r="H195" s="156">
        <v>0.46899999999999997</v>
      </c>
      <c r="I195" s="157"/>
      <c r="L195" s="153"/>
      <c r="M195" s="158"/>
      <c r="T195" s="159"/>
      <c r="AT195" s="154" t="s">
        <v>218</v>
      </c>
      <c r="AU195" s="154" t="s">
        <v>85</v>
      </c>
      <c r="AV195" s="13" t="s">
        <v>85</v>
      </c>
      <c r="AW195" s="13" t="s">
        <v>35</v>
      </c>
      <c r="AX195" s="13" t="s">
        <v>75</v>
      </c>
      <c r="AY195" s="154" t="s">
        <v>208</v>
      </c>
    </row>
    <row r="196" spans="2:65" s="13" customFormat="1" x14ac:dyDescent="0.2">
      <c r="B196" s="153"/>
      <c r="D196" s="147" t="s">
        <v>218</v>
      </c>
      <c r="E196" s="154" t="s">
        <v>19</v>
      </c>
      <c r="F196" s="155" t="s">
        <v>336</v>
      </c>
      <c r="H196" s="156">
        <v>0.433</v>
      </c>
      <c r="I196" s="157"/>
      <c r="L196" s="153"/>
      <c r="M196" s="158"/>
      <c r="T196" s="159"/>
      <c r="AT196" s="154" t="s">
        <v>218</v>
      </c>
      <c r="AU196" s="154" t="s">
        <v>85</v>
      </c>
      <c r="AV196" s="13" t="s">
        <v>85</v>
      </c>
      <c r="AW196" s="13" t="s">
        <v>35</v>
      </c>
      <c r="AX196" s="13" t="s">
        <v>75</v>
      </c>
      <c r="AY196" s="154" t="s">
        <v>208</v>
      </c>
    </row>
    <row r="197" spans="2:65" s="12" customFormat="1" x14ac:dyDescent="0.2">
      <c r="B197" s="146"/>
      <c r="D197" s="147" t="s">
        <v>218</v>
      </c>
      <c r="E197" s="148" t="s">
        <v>19</v>
      </c>
      <c r="F197" s="149" t="s">
        <v>337</v>
      </c>
      <c r="H197" s="148" t="s">
        <v>19</v>
      </c>
      <c r="I197" s="150"/>
      <c r="L197" s="146"/>
      <c r="M197" s="151"/>
      <c r="T197" s="152"/>
      <c r="AT197" s="148" t="s">
        <v>218</v>
      </c>
      <c r="AU197" s="148" t="s">
        <v>85</v>
      </c>
      <c r="AV197" s="12" t="s">
        <v>83</v>
      </c>
      <c r="AW197" s="12" t="s">
        <v>35</v>
      </c>
      <c r="AX197" s="12" t="s">
        <v>75</v>
      </c>
      <c r="AY197" s="148" t="s">
        <v>208</v>
      </c>
    </row>
    <row r="198" spans="2:65" s="13" customFormat="1" x14ac:dyDescent="0.2">
      <c r="B198" s="153"/>
      <c r="D198" s="147" t="s">
        <v>218</v>
      </c>
      <c r="E198" s="154" t="s">
        <v>19</v>
      </c>
      <c r="F198" s="155" t="s">
        <v>338</v>
      </c>
      <c r="H198" s="156">
        <v>-5.3999999999999999E-2</v>
      </c>
      <c r="I198" s="157"/>
      <c r="L198" s="153"/>
      <c r="M198" s="158"/>
      <c r="T198" s="159"/>
      <c r="AT198" s="154" t="s">
        <v>218</v>
      </c>
      <c r="AU198" s="154" t="s">
        <v>85</v>
      </c>
      <c r="AV198" s="13" t="s">
        <v>85</v>
      </c>
      <c r="AW198" s="13" t="s">
        <v>35</v>
      </c>
      <c r="AX198" s="13" t="s">
        <v>75</v>
      </c>
      <c r="AY198" s="154" t="s">
        <v>208</v>
      </c>
    </row>
    <row r="199" spans="2:65" s="13" customFormat="1" x14ac:dyDescent="0.2">
      <c r="B199" s="153"/>
      <c r="D199" s="147" t="s">
        <v>218</v>
      </c>
      <c r="E199" s="154" t="s">
        <v>19</v>
      </c>
      <c r="F199" s="155" t="s">
        <v>339</v>
      </c>
      <c r="H199" s="156">
        <v>-2.9000000000000001E-2</v>
      </c>
      <c r="I199" s="157"/>
      <c r="L199" s="153"/>
      <c r="M199" s="158"/>
      <c r="T199" s="159"/>
      <c r="AT199" s="154" t="s">
        <v>218</v>
      </c>
      <c r="AU199" s="154" t="s">
        <v>85</v>
      </c>
      <c r="AV199" s="13" t="s">
        <v>85</v>
      </c>
      <c r="AW199" s="13" t="s">
        <v>35</v>
      </c>
      <c r="AX199" s="13" t="s">
        <v>75</v>
      </c>
      <c r="AY199" s="154" t="s">
        <v>208</v>
      </c>
    </row>
    <row r="200" spans="2:65" s="14" customFormat="1" x14ac:dyDescent="0.2">
      <c r="B200" s="160"/>
      <c r="D200" s="147" t="s">
        <v>218</v>
      </c>
      <c r="E200" s="161" t="s">
        <v>19</v>
      </c>
      <c r="F200" s="162" t="s">
        <v>221</v>
      </c>
      <c r="H200" s="163">
        <v>2.7669999999999999</v>
      </c>
      <c r="I200" s="164"/>
      <c r="L200" s="160"/>
      <c r="M200" s="165"/>
      <c r="T200" s="166"/>
      <c r="AT200" s="161" t="s">
        <v>218</v>
      </c>
      <c r="AU200" s="161" t="s">
        <v>85</v>
      </c>
      <c r="AV200" s="14" t="s">
        <v>214</v>
      </c>
      <c r="AW200" s="14" t="s">
        <v>35</v>
      </c>
      <c r="AX200" s="14" t="s">
        <v>83</v>
      </c>
      <c r="AY200" s="161" t="s">
        <v>208</v>
      </c>
    </row>
    <row r="201" spans="2:65" s="1" customFormat="1" ht="24.75" customHeight="1" x14ac:dyDescent="0.2">
      <c r="B201" s="33"/>
      <c r="C201" s="129" t="s">
        <v>340</v>
      </c>
      <c r="D201" s="129" t="s">
        <v>210</v>
      </c>
      <c r="E201" s="130" t="s">
        <v>341</v>
      </c>
      <c r="F201" s="131" t="s">
        <v>342</v>
      </c>
      <c r="G201" s="132" t="s">
        <v>307</v>
      </c>
      <c r="H201" s="133">
        <v>6</v>
      </c>
      <c r="I201" s="134"/>
      <c r="J201" s="135">
        <f>ROUND(I201*H201,2)</f>
        <v>0</v>
      </c>
      <c r="K201" s="131" t="s">
        <v>213</v>
      </c>
      <c r="L201" s="33"/>
      <c r="M201" s="136" t="s">
        <v>19</v>
      </c>
      <c r="N201" s="137" t="s">
        <v>46</v>
      </c>
      <c r="P201" s="138">
        <f>O201*H201</f>
        <v>0</v>
      </c>
      <c r="Q201" s="138">
        <v>2.588E-2</v>
      </c>
      <c r="R201" s="138">
        <f>Q201*H201</f>
        <v>0.15528</v>
      </c>
      <c r="S201" s="138">
        <v>0</v>
      </c>
      <c r="T201" s="139">
        <f>S201*H201</f>
        <v>0</v>
      </c>
      <c r="AR201" s="140" t="s">
        <v>214</v>
      </c>
      <c r="AT201" s="140" t="s">
        <v>210</v>
      </c>
      <c r="AU201" s="140" t="s">
        <v>85</v>
      </c>
      <c r="AY201" s="18" t="s">
        <v>208</v>
      </c>
      <c r="BE201" s="141">
        <f>IF(N201="základní",J201,0)</f>
        <v>0</v>
      </c>
      <c r="BF201" s="141">
        <f>IF(N201="snížená",J201,0)</f>
        <v>0</v>
      </c>
      <c r="BG201" s="141">
        <f>IF(N201="zákl. přenesená",J201,0)</f>
        <v>0</v>
      </c>
      <c r="BH201" s="141">
        <f>IF(N201="sníž. přenesená",J201,0)</f>
        <v>0</v>
      </c>
      <c r="BI201" s="141">
        <f>IF(N201="nulová",J201,0)</f>
        <v>0</v>
      </c>
      <c r="BJ201" s="18" t="s">
        <v>83</v>
      </c>
      <c r="BK201" s="141">
        <f>ROUND(I201*H201,2)</f>
        <v>0</v>
      </c>
      <c r="BL201" s="18" t="s">
        <v>214</v>
      </c>
      <c r="BM201" s="140" t="s">
        <v>343</v>
      </c>
    </row>
    <row r="202" spans="2:65" s="1" customFormat="1" x14ac:dyDescent="0.2">
      <c r="B202" s="33"/>
      <c r="D202" s="142" t="s">
        <v>216</v>
      </c>
      <c r="F202" s="143" t="s">
        <v>344</v>
      </c>
      <c r="I202" s="144"/>
      <c r="L202" s="33"/>
      <c r="M202" s="145"/>
      <c r="T202" s="54"/>
      <c r="AT202" s="18" t="s">
        <v>216</v>
      </c>
      <c r="AU202" s="18" t="s">
        <v>85</v>
      </c>
    </row>
    <row r="203" spans="2:65" s="1" customFormat="1" ht="15.75" customHeight="1" x14ac:dyDescent="0.2">
      <c r="B203" s="33"/>
      <c r="C203" s="168" t="s">
        <v>345</v>
      </c>
      <c r="D203" s="168" t="s">
        <v>346</v>
      </c>
      <c r="E203" s="169" t="s">
        <v>347</v>
      </c>
      <c r="F203" s="170" t="s">
        <v>348</v>
      </c>
      <c r="G203" s="171" t="s">
        <v>307</v>
      </c>
      <c r="H203" s="172">
        <v>2</v>
      </c>
      <c r="I203" s="173"/>
      <c r="J203" s="174">
        <f>ROUND(I203*H203,2)</f>
        <v>0</v>
      </c>
      <c r="K203" s="170" t="s">
        <v>19</v>
      </c>
      <c r="L203" s="175"/>
      <c r="M203" s="176" t="s">
        <v>19</v>
      </c>
      <c r="N203" s="177" t="s">
        <v>46</v>
      </c>
      <c r="P203" s="138">
        <f>O203*H203</f>
        <v>0</v>
      </c>
      <c r="Q203" s="138">
        <v>3.2000000000000001E-2</v>
      </c>
      <c r="R203" s="138">
        <f>Q203*H203</f>
        <v>6.4000000000000001E-2</v>
      </c>
      <c r="S203" s="138">
        <v>0</v>
      </c>
      <c r="T203" s="139">
        <f>S203*H203</f>
        <v>0</v>
      </c>
      <c r="AR203" s="140" t="s">
        <v>256</v>
      </c>
      <c r="AT203" s="140" t="s">
        <v>346</v>
      </c>
      <c r="AU203" s="140" t="s">
        <v>85</v>
      </c>
      <c r="AY203" s="18" t="s">
        <v>208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8" t="s">
        <v>83</v>
      </c>
      <c r="BK203" s="141">
        <f>ROUND(I203*H203,2)</f>
        <v>0</v>
      </c>
      <c r="BL203" s="18" t="s">
        <v>214</v>
      </c>
      <c r="BM203" s="140" t="s">
        <v>349</v>
      </c>
    </row>
    <row r="204" spans="2:65" s="12" customFormat="1" x14ac:dyDescent="0.2">
      <c r="B204" s="146"/>
      <c r="D204" s="147" t="s">
        <v>218</v>
      </c>
      <c r="E204" s="148" t="s">
        <v>19</v>
      </c>
      <c r="F204" s="149" t="s">
        <v>350</v>
      </c>
      <c r="H204" s="148" t="s">
        <v>19</v>
      </c>
      <c r="I204" s="150"/>
      <c r="L204" s="146"/>
      <c r="M204" s="151"/>
      <c r="T204" s="152"/>
      <c r="AT204" s="148" t="s">
        <v>218</v>
      </c>
      <c r="AU204" s="148" t="s">
        <v>85</v>
      </c>
      <c r="AV204" s="12" t="s">
        <v>83</v>
      </c>
      <c r="AW204" s="12" t="s">
        <v>35</v>
      </c>
      <c r="AX204" s="12" t="s">
        <v>75</v>
      </c>
      <c r="AY204" s="148" t="s">
        <v>208</v>
      </c>
    </row>
    <row r="205" spans="2:65" s="13" customFormat="1" x14ac:dyDescent="0.2">
      <c r="B205" s="153"/>
      <c r="D205" s="147" t="s">
        <v>218</v>
      </c>
      <c r="E205" s="154" t="s">
        <v>19</v>
      </c>
      <c r="F205" s="155" t="s">
        <v>351</v>
      </c>
      <c r="H205" s="156">
        <v>2</v>
      </c>
      <c r="I205" s="157"/>
      <c r="L205" s="153"/>
      <c r="M205" s="158"/>
      <c r="T205" s="159"/>
      <c r="AT205" s="154" t="s">
        <v>218</v>
      </c>
      <c r="AU205" s="154" t="s">
        <v>85</v>
      </c>
      <c r="AV205" s="13" t="s">
        <v>85</v>
      </c>
      <c r="AW205" s="13" t="s">
        <v>35</v>
      </c>
      <c r="AX205" s="13" t="s">
        <v>75</v>
      </c>
      <c r="AY205" s="154" t="s">
        <v>208</v>
      </c>
    </row>
    <row r="206" spans="2:65" s="14" customFormat="1" x14ac:dyDescent="0.2">
      <c r="B206" s="160"/>
      <c r="D206" s="147" t="s">
        <v>218</v>
      </c>
      <c r="E206" s="161" t="s">
        <v>19</v>
      </c>
      <c r="F206" s="162" t="s">
        <v>221</v>
      </c>
      <c r="H206" s="163">
        <v>2</v>
      </c>
      <c r="I206" s="164"/>
      <c r="L206" s="160"/>
      <c r="M206" s="165"/>
      <c r="T206" s="166"/>
      <c r="AT206" s="161" t="s">
        <v>218</v>
      </c>
      <c r="AU206" s="161" t="s">
        <v>85</v>
      </c>
      <c r="AV206" s="14" t="s">
        <v>214</v>
      </c>
      <c r="AW206" s="14" t="s">
        <v>35</v>
      </c>
      <c r="AX206" s="14" t="s">
        <v>83</v>
      </c>
      <c r="AY206" s="161" t="s">
        <v>208</v>
      </c>
    </row>
    <row r="207" spans="2:65" s="1" customFormat="1" ht="15.75" customHeight="1" x14ac:dyDescent="0.2">
      <c r="B207" s="33"/>
      <c r="C207" s="168" t="s">
        <v>7</v>
      </c>
      <c r="D207" s="168" t="s">
        <v>346</v>
      </c>
      <c r="E207" s="169" t="s">
        <v>352</v>
      </c>
      <c r="F207" s="170" t="s">
        <v>353</v>
      </c>
      <c r="G207" s="171" t="s">
        <v>307</v>
      </c>
      <c r="H207" s="172">
        <v>4</v>
      </c>
      <c r="I207" s="173"/>
      <c r="J207" s="174">
        <f>ROUND(I207*H207,2)</f>
        <v>0</v>
      </c>
      <c r="K207" s="170" t="s">
        <v>19</v>
      </c>
      <c r="L207" s="175"/>
      <c r="M207" s="176" t="s">
        <v>19</v>
      </c>
      <c r="N207" s="177" t="s">
        <v>46</v>
      </c>
      <c r="P207" s="138">
        <f>O207*H207</f>
        <v>0</v>
      </c>
      <c r="Q207" s="138">
        <v>4.2999999999999997E-2</v>
      </c>
      <c r="R207" s="138">
        <f>Q207*H207</f>
        <v>0.17199999999999999</v>
      </c>
      <c r="S207" s="138">
        <v>0</v>
      </c>
      <c r="T207" s="139">
        <f>S207*H207</f>
        <v>0</v>
      </c>
      <c r="AR207" s="140" t="s">
        <v>256</v>
      </c>
      <c r="AT207" s="140" t="s">
        <v>346</v>
      </c>
      <c r="AU207" s="140" t="s">
        <v>85</v>
      </c>
      <c r="AY207" s="18" t="s">
        <v>208</v>
      </c>
      <c r="BE207" s="141">
        <f>IF(N207="základní",J207,0)</f>
        <v>0</v>
      </c>
      <c r="BF207" s="141">
        <f>IF(N207="snížená",J207,0)</f>
        <v>0</v>
      </c>
      <c r="BG207" s="141">
        <f>IF(N207="zákl. přenesená",J207,0)</f>
        <v>0</v>
      </c>
      <c r="BH207" s="141">
        <f>IF(N207="sníž. přenesená",J207,0)</f>
        <v>0</v>
      </c>
      <c r="BI207" s="141">
        <f>IF(N207="nulová",J207,0)</f>
        <v>0</v>
      </c>
      <c r="BJ207" s="18" t="s">
        <v>83</v>
      </c>
      <c r="BK207" s="141">
        <f>ROUND(I207*H207,2)</f>
        <v>0</v>
      </c>
      <c r="BL207" s="18" t="s">
        <v>214</v>
      </c>
      <c r="BM207" s="140" t="s">
        <v>354</v>
      </c>
    </row>
    <row r="208" spans="2:65" s="12" customFormat="1" x14ac:dyDescent="0.2">
      <c r="B208" s="146"/>
      <c r="D208" s="147" t="s">
        <v>218</v>
      </c>
      <c r="E208" s="148" t="s">
        <v>19</v>
      </c>
      <c r="F208" s="149" t="s">
        <v>350</v>
      </c>
      <c r="H208" s="148" t="s">
        <v>19</v>
      </c>
      <c r="I208" s="150"/>
      <c r="L208" s="146"/>
      <c r="M208" s="151"/>
      <c r="T208" s="152"/>
      <c r="AT208" s="148" t="s">
        <v>218</v>
      </c>
      <c r="AU208" s="148" t="s">
        <v>85</v>
      </c>
      <c r="AV208" s="12" t="s">
        <v>83</v>
      </c>
      <c r="AW208" s="12" t="s">
        <v>35</v>
      </c>
      <c r="AX208" s="12" t="s">
        <v>75</v>
      </c>
      <c r="AY208" s="148" t="s">
        <v>208</v>
      </c>
    </row>
    <row r="209" spans="2:65" s="13" customFormat="1" x14ac:dyDescent="0.2">
      <c r="B209" s="153"/>
      <c r="D209" s="147" t="s">
        <v>218</v>
      </c>
      <c r="E209" s="154" t="s">
        <v>19</v>
      </c>
      <c r="F209" s="155" t="s">
        <v>355</v>
      </c>
      <c r="H209" s="156">
        <v>4</v>
      </c>
      <c r="I209" s="157"/>
      <c r="L209" s="153"/>
      <c r="M209" s="158"/>
      <c r="T209" s="159"/>
      <c r="AT209" s="154" t="s">
        <v>218</v>
      </c>
      <c r="AU209" s="154" t="s">
        <v>85</v>
      </c>
      <c r="AV209" s="13" t="s">
        <v>85</v>
      </c>
      <c r="AW209" s="13" t="s">
        <v>35</v>
      </c>
      <c r="AX209" s="13" t="s">
        <v>75</v>
      </c>
      <c r="AY209" s="154" t="s">
        <v>208</v>
      </c>
    </row>
    <row r="210" spans="2:65" s="14" customFormat="1" x14ac:dyDescent="0.2">
      <c r="B210" s="160"/>
      <c r="D210" s="147" t="s">
        <v>218</v>
      </c>
      <c r="E210" s="161" t="s">
        <v>19</v>
      </c>
      <c r="F210" s="162" t="s">
        <v>221</v>
      </c>
      <c r="H210" s="163">
        <v>4</v>
      </c>
      <c r="I210" s="164"/>
      <c r="L210" s="160"/>
      <c r="M210" s="165"/>
      <c r="T210" s="166"/>
      <c r="AT210" s="161" t="s">
        <v>218</v>
      </c>
      <c r="AU210" s="161" t="s">
        <v>85</v>
      </c>
      <c r="AV210" s="14" t="s">
        <v>214</v>
      </c>
      <c r="AW210" s="14" t="s">
        <v>35</v>
      </c>
      <c r="AX210" s="14" t="s">
        <v>83</v>
      </c>
      <c r="AY210" s="161" t="s">
        <v>208</v>
      </c>
    </row>
    <row r="211" spans="2:65" s="1" customFormat="1" ht="24.75" customHeight="1" x14ac:dyDescent="0.2">
      <c r="B211" s="33"/>
      <c r="C211" s="129" t="s">
        <v>356</v>
      </c>
      <c r="D211" s="129" t="s">
        <v>210</v>
      </c>
      <c r="E211" s="130" t="s">
        <v>357</v>
      </c>
      <c r="F211" s="131" t="s">
        <v>358</v>
      </c>
      <c r="G211" s="132" t="s">
        <v>264</v>
      </c>
      <c r="H211" s="133">
        <v>9.9000000000000005E-2</v>
      </c>
      <c r="I211" s="134"/>
      <c r="J211" s="135">
        <f>ROUND(I211*H211,2)</f>
        <v>0</v>
      </c>
      <c r="K211" s="131" t="s">
        <v>213</v>
      </c>
      <c r="L211" s="33"/>
      <c r="M211" s="136" t="s">
        <v>19</v>
      </c>
      <c r="N211" s="137" t="s">
        <v>46</v>
      </c>
      <c r="P211" s="138">
        <f>O211*H211</f>
        <v>0</v>
      </c>
      <c r="Q211" s="138">
        <v>1.0900000000000001</v>
      </c>
      <c r="R211" s="138">
        <f>Q211*H211</f>
        <v>0.10791000000000002</v>
      </c>
      <c r="S211" s="138">
        <v>0</v>
      </c>
      <c r="T211" s="139">
        <f>S211*H211</f>
        <v>0</v>
      </c>
      <c r="AR211" s="140" t="s">
        <v>214</v>
      </c>
      <c r="AT211" s="140" t="s">
        <v>210</v>
      </c>
      <c r="AU211" s="140" t="s">
        <v>85</v>
      </c>
      <c r="AY211" s="18" t="s">
        <v>208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8" t="s">
        <v>83</v>
      </c>
      <c r="BK211" s="141">
        <f>ROUND(I211*H211,2)</f>
        <v>0</v>
      </c>
      <c r="BL211" s="18" t="s">
        <v>214</v>
      </c>
      <c r="BM211" s="140" t="s">
        <v>359</v>
      </c>
    </row>
    <row r="212" spans="2:65" s="1" customFormat="1" x14ac:dyDescent="0.2">
      <c r="B212" s="33"/>
      <c r="D212" s="142" t="s">
        <v>216</v>
      </c>
      <c r="F212" s="143" t="s">
        <v>360</v>
      </c>
      <c r="I212" s="144"/>
      <c r="L212" s="33"/>
      <c r="M212" s="145"/>
      <c r="T212" s="54"/>
      <c r="AT212" s="18" t="s">
        <v>216</v>
      </c>
      <c r="AU212" s="18" t="s">
        <v>85</v>
      </c>
    </row>
    <row r="213" spans="2:65" s="1" customFormat="1" ht="18" x14ac:dyDescent="0.2">
      <c r="B213" s="33"/>
      <c r="D213" s="147" t="s">
        <v>297</v>
      </c>
      <c r="F213" s="167" t="s">
        <v>361</v>
      </c>
      <c r="I213" s="144"/>
      <c r="L213" s="33"/>
      <c r="M213" s="145"/>
      <c r="T213" s="54"/>
      <c r="AT213" s="18" t="s">
        <v>297</v>
      </c>
      <c r="AU213" s="18" t="s">
        <v>85</v>
      </c>
    </row>
    <row r="214" spans="2:65" s="12" customFormat="1" x14ac:dyDescent="0.2">
      <c r="B214" s="146"/>
      <c r="D214" s="147" t="s">
        <v>218</v>
      </c>
      <c r="E214" s="148" t="s">
        <v>19</v>
      </c>
      <c r="F214" s="149" t="s">
        <v>362</v>
      </c>
      <c r="H214" s="148" t="s">
        <v>19</v>
      </c>
      <c r="I214" s="150"/>
      <c r="L214" s="146"/>
      <c r="M214" s="151"/>
      <c r="T214" s="152"/>
      <c r="AT214" s="148" t="s">
        <v>218</v>
      </c>
      <c r="AU214" s="148" t="s">
        <v>85</v>
      </c>
      <c r="AV214" s="12" t="s">
        <v>83</v>
      </c>
      <c r="AW214" s="12" t="s">
        <v>35</v>
      </c>
      <c r="AX214" s="12" t="s">
        <v>75</v>
      </c>
      <c r="AY214" s="148" t="s">
        <v>208</v>
      </c>
    </row>
    <row r="215" spans="2:65" s="12" customFormat="1" x14ac:dyDescent="0.2">
      <c r="B215" s="146"/>
      <c r="D215" s="147" t="s">
        <v>218</v>
      </c>
      <c r="E215" s="148" t="s">
        <v>19</v>
      </c>
      <c r="F215" s="149" t="s">
        <v>363</v>
      </c>
      <c r="H215" s="148" t="s">
        <v>19</v>
      </c>
      <c r="I215" s="150"/>
      <c r="L215" s="146"/>
      <c r="M215" s="151"/>
      <c r="T215" s="152"/>
      <c r="AT215" s="148" t="s">
        <v>218</v>
      </c>
      <c r="AU215" s="148" t="s">
        <v>85</v>
      </c>
      <c r="AV215" s="12" t="s">
        <v>83</v>
      </c>
      <c r="AW215" s="12" t="s">
        <v>35</v>
      </c>
      <c r="AX215" s="12" t="s">
        <v>75</v>
      </c>
      <c r="AY215" s="148" t="s">
        <v>208</v>
      </c>
    </row>
    <row r="216" spans="2:65" s="13" customFormat="1" x14ac:dyDescent="0.2">
      <c r="B216" s="153"/>
      <c r="D216" s="147" t="s">
        <v>218</v>
      </c>
      <c r="E216" s="154" t="s">
        <v>19</v>
      </c>
      <c r="F216" s="155" t="s">
        <v>364</v>
      </c>
      <c r="H216" s="156">
        <v>98.6</v>
      </c>
      <c r="I216" s="157"/>
      <c r="L216" s="153"/>
      <c r="M216" s="158"/>
      <c r="T216" s="159"/>
      <c r="AT216" s="154" t="s">
        <v>218</v>
      </c>
      <c r="AU216" s="154" t="s">
        <v>85</v>
      </c>
      <c r="AV216" s="13" t="s">
        <v>85</v>
      </c>
      <c r="AW216" s="13" t="s">
        <v>35</v>
      </c>
      <c r="AX216" s="13" t="s">
        <v>75</v>
      </c>
      <c r="AY216" s="154" t="s">
        <v>208</v>
      </c>
    </row>
    <row r="217" spans="2:65" s="14" customFormat="1" x14ac:dyDescent="0.2">
      <c r="B217" s="160"/>
      <c r="D217" s="147" t="s">
        <v>218</v>
      </c>
      <c r="E217" s="161" t="s">
        <v>19</v>
      </c>
      <c r="F217" s="162" t="s">
        <v>221</v>
      </c>
      <c r="H217" s="163">
        <v>98.6</v>
      </c>
      <c r="I217" s="164"/>
      <c r="L217" s="160"/>
      <c r="M217" s="165"/>
      <c r="T217" s="166"/>
      <c r="AT217" s="161" t="s">
        <v>218</v>
      </c>
      <c r="AU217" s="161" t="s">
        <v>85</v>
      </c>
      <c r="AV217" s="14" t="s">
        <v>214</v>
      </c>
      <c r="AW217" s="14" t="s">
        <v>35</v>
      </c>
      <c r="AX217" s="14" t="s">
        <v>83</v>
      </c>
      <c r="AY217" s="161" t="s">
        <v>208</v>
      </c>
    </row>
    <row r="218" spans="2:65" s="13" customFormat="1" x14ac:dyDescent="0.2">
      <c r="B218" s="153"/>
      <c r="D218" s="147" t="s">
        <v>218</v>
      </c>
      <c r="F218" s="155" t="s">
        <v>365</v>
      </c>
      <c r="H218" s="156">
        <v>9.9000000000000005E-2</v>
      </c>
      <c r="I218" s="157"/>
      <c r="L218" s="153"/>
      <c r="M218" s="158"/>
      <c r="T218" s="159"/>
      <c r="AT218" s="154" t="s">
        <v>218</v>
      </c>
      <c r="AU218" s="154" t="s">
        <v>85</v>
      </c>
      <c r="AV218" s="13" t="s">
        <v>85</v>
      </c>
      <c r="AW218" s="13" t="s">
        <v>4</v>
      </c>
      <c r="AX218" s="13" t="s">
        <v>83</v>
      </c>
      <c r="AY218" s="154" t="s">
        <v>208</v>
      </c>
    </row>
    <row r="219" spans="2:65" s="1" customFormat="1" ht="22.25" customHeight="1" x14ac:dyDescent="0.2">
      <c r="B219" s="33"/>
      <c r="C219" s="129" t="s">
        <v>366</v>
      </c>
      <c r="D219" s="129" t="s">
        <v>210</v>
      </c>
      <c r="E219" s="130" t="s">
        <v>367</v>
      </c>
      <c r="F219" s="131" t="s">
        <v>368</v>
      </c>
      <c r="G219" s="132" t="s">
        <v>264</v>
      </c>
      <c r="H219" s="133">
        <v>0.54300000000000004</v>
      </c>
      <c r="I219" s="134"/>
      <c r="J219" s="135">
        <f>ROUND(I219*H219,2)</f>
        <v>0</v>
      </c>
      <c r="K219" s="131" t="s">
        <v>213</v>
      </c>
      <c r="L219" s="33"/>
      <c r="M219" s="136" t="s">
        <v>19</v>
      </c>
      <c r="N219" s="137" t="s">
        <v>46</v>
      </c>
      <c r="P219" s="138">
        <f>O219*H219</f>
        <v>0</v>
      </c>
      <c r="Q219" s="138">
        <v>1.0900000000000001</v>
      </c>
      <c r="R219" s="138">
        <f>Q219*H219</f>
        <v>0.59187000000000012</v>
      </c>
      <c r="S219" s="138">
        <v>0</v>
      </c>
      <c r="T219" s="139">
        <f>S219*H219</f>
        <v>0</v>
      </c>
      <c r="AR219" s="140" t="s">
        <v>214</v>
      </c>
      <c r="AT219" s="140" t="s">
        <v>210</v>
      </c>
      <c r="AU219" s="140" t="s">
        <v>85</v>
      </c>
      <c r="AY219" s="18" t="s">
        <v>208</v>
      </c>
      <c r="BE219" s="141">
        <f>IF(N219="základní",J219,0)</f>
        <v>0</v>
      </c>
      <c r="BF219" s="141">
        <f>IF(N219="snížená",J219,0)</f>
        <v>0</v>
      </c>
      <c r="BG219" s="141">
        <f>IF(N219="zákl. přenesená",J219,0)</f>
        <v>0</v>
      </c>
      <c r="BH219" s="141">
        <f>IF(N219="sníž. přenesená",J219,0)</f>
        <v>0</v>
      </c>
      <c r="BI219" s="141">
        <f>IF(N219="nulová",J219,0)</f>
        <v>0</v>
      </c>
      <c r="BJ219" s="18" t="s">
        <v>83</v>
      </c>
      <c r="BK219" s="141">
        <f>ROUND(I219*H219,2)</f>
        <v>0</v>
      </c>
      <c r="BL219" s="18" t="s">
        <v>214</v>
      </c>
      <c r="BM219" s="140" t="s">
        <v>369</v>
      </c>
    </row>
    <row r="220" spans="2:65" s="1" customFormat="1" x14ac:dyDescent="0.2">
      <c r="B220" s="33"/>
      <c r="D220" s="142" t="s">
        <v>216</v>
      </c>
      <c r="F220" s="143" t="s">
        <v>370</v>
      </c>
      <c r="I220" s="144"/>
      <c r="L220" s="33"/>
      <c r="M220" s="145"/>
      <c r="T220" s="54"/>
      <c r="AT220" s="18" t="s">
        <v>216</v>
      </c>
      <c r="AU220" s="18" t="s">
        <v>85</v>
      </c>
    </row>
    <row r="221" spans="2:65" s="1" customFormat="1" ht="18" x14ac:dyDescent="0.2">
      <c r="B221" s="33"/>
      <c r="D221" s="147" t="s">
        <v>297</v>
      </c>
      <c r="F221" s="167" t="s">
        <v>371</v>
      </c>
      <c r="I221" s="144"/>
      <c r="L221" s="33"/>
      <c r="M221" s="145"/>
      <c r="T221" s="54"/>
      <c r="AT221" s="18" t="s">
        <v>297</v>
      </c>
      <c r="AU221" s="18" t="s">
        <v>85</v>
      </c>
    </row>
    <row r="222" spans="2:65" s="12" customFormat="1" x14ac:dyDescent="0.2">
      <c r="B222" s="146"/>
      <c r="D222" s="147" t="s">
        <v>218</v>
      </c>
      <c r="E222" s="148" t="s">
        <v>19</v>
      </c>
      <c r="F222" s="149" t="s">
        <v>362</v>
      </c>
      <c r="H222" s="148" t="s">
        <v>19</v>
      </c>
      <c r="I222" s="150"/>
      <c r="L222" s="146"/>
      <c r="M222" s="151"/>
      <c r="T222" s="152"/>
      <c r="AT222" s="148" t="s">
        <v>218</v>
      </c>
      <c r="AU222" s="148" t="s">
        <v>85</v>
      </c>
      <c r="AV222" s="12" t="s">
        <v>83</v>
      </c>
      <c r="AW222" s="12" t="s">
        <v>35</v>
      </c>
      <c r="AX222" s="12" t="s">
        <v>75</v>
      </c>
      <c r="AY222" s="148" t="s">
        <v>208</v>
      </c>
    </row>
    <row r="223" spans="2:65" s="12" customFormat="1" x14ac:dyDescent="0.2">
      <c r="B223" s="146"/>
      <c r="D223" s="147" t="s">
        <v>218</v>
      </c>
      <c r="E223" s="148" t="s">
        <v>19</v>
      </c>
      <c r="F223" s="149" t="s">
        <v>372</v>
      </c>
      <c r="H223" s="148" t="s">
        <v>19</v>
      </c>
      <c r="I223" s="150"/>
      <c r="L223" s="146"/>
      <c r="M223" s="151"/>
      <c r="T223" s="152"/>
      <c r="AT223" s="148" t="s">
        <v>218</v>
      </c>
      <c r="AU223" s="148" t="s">
        <v>85</v>
      </c>
      <c r="AV223" s="12" t="s">
        <v>83</v>
      </c>
      <c r="AW223" s="12" t="s">
        <v>35</v>
      </c>
      <c r="AX223" s="12" t="s">
        <v>75</v>
      </c>
      <c r="AY223" s="148" t="s">
        <v>208</v>
      </c>
    </row>
    <row r="224" spans="2:65" s="13" customFormat="1" x14ac:dyDescent="0.2">
      <c r="B224" s="153"/>
      <c r="D224" s="147" t="s">
        <v>218</v>
      </c>
      <c r="E224" s="154" t="s">
        <v>19</v>
      </c>
      <c r="F224" s="155" t="s">
        <v>373</v>
      </c>
      <c r="H224" s="156">
        <v>542.64</v>
      </c>
      <c r="I224" s="157"/>
      <c r="L224" s="153"/>
      <c r="M224" s="158"/>
      <c r="T224" s="159"/>
      <c r="AT224" s="154" t="s">
        <v>218</v>
      </c>
      <c r="AU224" s="154" t="s">
        <v>85</v>
      </c>
      <c r="AV224" s="13" t="s">
        <v>85</v>
      </c>
      <c r="AW224" s="13" t="s">
        <v>35</v>
      </c>
      <c r="AX224" s="13" t="s">
        <v>75</v>
      </c>
      <c r="AY224" s="154" t="s">
        <v>208</v>
      </c>
    </row>
    <row r="225" spans="2:65" s="14" customFormat="1" x14ac:dyDescent="0.2">
      <c r="B225" s="160"/>
      <c r="D225" s="147" t="s">
        <v>218</v>
      </c>
      <c r="E225" s="161" t="s">
        <v>19</v>
      </c>
      <c r="F225" s="162" t="s">
        <v>221</v>
      </c>
      <c r="H225" s="163">
        <v>542.64</v>
      </c>
      <c r="I225" s="164"/>
      <c r="L225" s="160"/>
      <c r="M225" s="165"/>
      <c r="T225" s="166"/>
      <c r="AT225" s="161" t="s">
        <v>218</v>
      </c>
      <c r="AU225" s="161" t="s">
        <v>85</v>
      </c>
      <c r="AV225" s="14" t="s">
        <v>214</v>
      </c>
      <c r="AW225" s="14" t="s">
        <v>35</v>
      </c>
      <c r="AX225" s="14" t="s">
        <v>83</v>
      </c>
      <c r="AY225" s="161" t="s">
        <v>208</v>
      </c>
    </row>
    <row r="226" spans="2:65" s="13" customFormat="1" x14ac:dyDescent="0.2">
      <c r="B226" s="153"/>
      <c r="D226" s="147" t="s">
        <v>218</v>
      </c>
      <c r="F226" s="155" t="s">
        <v>374</v>
      </c>
      <c r="H226" s="156">
        <v>0.54300000000000004</v>
      </c>
      <c r="I226" s="157"/>
      <c r="L226" s="153"/>
      <c r="M226" s="158"/>
      <c r="T226" s="159"/>
      <c r="AT226" s="154" t="s">
        <v>218</v>
      </c>
      <c r="AU226" s="154" t="s">
        <v>85</v>
      </c>
      <c r="AV226" s="13" t="s">
        <v>85</v>
      </c>
      <c r="AW226" s="13" t="s">
        <v>4</v>
      </c>
      <c r="AX226" s="13" t="s">
        <v>83</v>
      </c>
      <c r="AY226" s="154" t="s">
        <v>208</v>
      </c>
    </row>
    <row r="227" spans="2:65" s="1" customFormat="1" ht="24.75" customHeight="1" x14ac:dyDescent="0.2">
      <c r="B227" s="33"/>
      <c r="C227" s="129" t="s">
        <v>375</v>
      </c>
      <c r="D227" s="129" t="s">
        <v>210</v>
      </c>
      <c r="E227" s="130" t="s">
        <v>376</v>
      </c>
      <c r="F227" s="131" t="s">
        <v>377</v>
      </c>
      <c r="G227" s="132" t="s">
        <v>123</v>
      </c>
      <c r="H227" s="133">
        <v>7.91</v>
      </c>
      <c r="I227" s="134"/>
      <c r="J227" s="135">
        <f>ROUND(I227*H227,2)</f>
        <v>0</v>
      </c>
      <c r="K227" s="131" t="s">
        <v>213</v>
      </c>
      <c r="L227" s="33"/>
      <c r="M227" s="136" t="s">
        <v>19</v>
      </c>
      <c r="N227" s="137" t="s">
        <v>46</v>
      </c>
      <c r="P227" s="138">
        <f>O227*H227</f>
        <v>0</v>
      </c>
      <c r="Q227" s="138">
        <v>4.9199999999999999E-3</v>
      </c>
      <c r="R227" s="138">
        <f>Q227*H227</f>
        <v>3.8917199999999999E-2</v>
      </c>
      <c r="S227" s="138">
        <v>6.9999999999999994E-5</v>
      </c>
      <c r="T227" s="139">
        <f>S227*H227</f>
        <v>5.5369999999999996E-4</v>
      </c>
      <c r="AR227" s="140" t="s">
        <v>214</v>
      </c>
      <c r="AT227" s="140" t="s">
        <v>210</v>
      </c>
      <c r="AU227" s="140" t="s">
        <v>85</v>
      </c>
      <c r="AY227" s="18" t="s">
        <v>208</v>
      </c>
      <c r="BE227" s="141">
        <f>IF(N227="základní",J227,0)</f>
        <v>0</v>
      </c>
      <c r="BF227" s="141">
        <f>IF(N227="snížená",J227,0)</f>
        <v>0</v>
      </c>
      <c r="BG227" s="141">
        <f>IF(N227="zákl. přenesená",J227,0)</f>
        <v>0</v>
      </c>
      <c r="BH227" s="141">
        <f>IF(N227="sníž. přenesená",J227,0)</f>
        <v>0</v>
      </c>
      <c r="BI227" s="141">
        <f>IF(N227="nulová",J227,0)</f>
        <v>0</v>
      </c>
      <c r="BJ227" s="18" t="s">
        <v>83</v>
      </c>
      <c r="BK227" s="141">
        <f>ROUND(I227*H227,2)</f>
        <v>0</v>
      </c>
      <c r="BL227" s="18" t="s">
        <v>214</v>
      </c>
      <c r="BM227" s="140" t="s">
        <v>378</v>
      </c>
    </row>
    <row r="228" spans="2:65" s="1" customFormat="1" x14ac:dyDescent="0.2">
      <c r="B228" s="33"/>
      <c r="D228" s="142" t="s">
        <v>216</v>
      </c>
      <c r="F228" s="143" t="s">
        <v>379</v>
      </c>
      <c r="I228" s="144"/>
      <c r="L228" s="33"/>
      <c r="M228" s="145"/>
      <c r="T228" s="54"/>
      <c r="AT228" s="18" t="s">
        <v>216</v>
      </c>
      <c r="AU228" s="18" t="s">
        <v>85</v>
      </c>
    </row>
    <row r="229" spans="2:65" s="12" customFormat="1" x14ac:dyDescent="0.2">
      <c r="B229" s="146"/>
      <c r="D229" s="147" t="s">
        <v>218</v>
      </c>
      <c r="E229" s="148" t="s">
        <v>19</v>
      </c>
      <c r="F229" s="149" t="s">
        <v>380</v>
      </c>
      <c r="H229" s="148" t="s">
        <v>19</v>
      </c>
      <c r="I229" s="150"/>
      <c r="L229" s="146"/>
      <c r="M229" s="151"/>
      <c r="T229" s="152"/>
      <c r="AT229" s="148" t="s">
        <v>218</v>
      </c>
      <c r="AU229" s="148" t="s">
        <v>85</v>
      </c>
      <c r="AV229" s="12" t="s">
        <v>83</v>
      </c>
      <c r="AW229" s="12" t="s">
        <v>35</v>
      </c>
      <c r="AX229" s="12" t="s">
        <v>75</v>
      </c>
      <c r="AY229" s="148" t="s">
        <v>208</v>
      </c>
    </row>
    <row r="230" spans="2:65" s="12" customFormat="1" x14ac:dyDescent="0.2">
      <c r="B230" s="146"/>
      <c r="D230" s="147" t="s">
        <v>218</v>
      </c>
      <c r="E230" s="148" t="s">
        <v>19</v>
      </c>
      <c r="F230" s="149" t="s">
        <v>381</v>
      </c>
      <c r="H230" s="148" t="s">
        <v>19</v>
      </c>
      <c r="I230" s="150"/>
      <c r="L230" s="146"/>
      <c r="M230" s="151"/>
      <c r="T230" s="152"/>
      <c r="AT230" s="148" t="s">
        <v>218</v>
      </c>
      <c r="AU230" s="148" t="s">
        <v>85</v>
      </c>
      <c r="AV230" s="12" t="s">
        <v>83</v>
      </c>
      <c r="AW230" s="12" t="s">
        <v>35</v>
      </c>
      <c r="AX230" s="12" t="s">
        <v>75</v>
      </c>
      <c r="AY230" s="148" t="s">
        <v>208</v>
      </c>
    </row>
    <row r="231" spans="2:65" s="13" customFormat="1" x14ac:dyDescent="0.2">
      <c r="B231" s="153"/>
      <c r="D231" s="147" t="s">
        <v>218</v>
      </c>
      <c r="E231" s="154" t="s">
        <v>19</v>
      </c>
      <c r="F231" s="155" t="s">
        <v>382</v>
      </c>
      <c r="H231" s="156">
        <v>4.3099999999999996</v>
      </c>
      <c r="I231" s="157"/>
      <c r="L231" s="153"/>
      <c r="M231" s="158"/>
      <c r="T231" s="159"/>
      <c r="AT231" s="154" t="s">
        <v>218</v>
      </c>
      <c r="AU231" s="154" t="s">
        <v>85</v>
      </c>
      <c r="AV231" s="13" t="s">
        <v>85</v>
      </c>
      <c r="AW231" s="13" t="s">
        <v>35</v>
      </c>
      <c r="AX231" s="13" t="s">
        <v>75</v>
      </c>
      <c r="AY231" s="154" t="s">
        <v>208</v>
      </c>
    </row>
    <row r="232" spans="2:65" s="12" customFormat="1" x14ac:dyDescent="0.2">
      <c r="B232" s="146"/>
      <c r="D232" s="147" t="s">
        <v>218</v>
      </c>
      <c r="E232" s="148" t="s">
        <v>19</v>
      </c>
      <c r="F232" s="149" t="s">
        <v>383</v>
      </c>
      <c r="H232" s="148" t="s">
        <v>19</v>
      </c>
      <c r="I232" s="150"/>
      <c r="L232" s="146"/>
      <c r="M232" s="151"/>
      <c r="T232" s="152"/>
      <c r="AT232" s="148" t="s">
        <v>218</v>
      </c>
      <c r="AU232" s="148" t="s">
        <v>85</v>
      </c>
      <c r="AV232" s="12" t="s">
        <v>83</v>
      </c>
      <c r="AW232" s="12" t="s">
        <v>35</v>
      </c>
      <c r="AX232" s="12" t="s">
        <v>75</v>
      </c>
      <c r="AY232" s="148" t="s">
        <v>208</v>
      </c>
    </row>
    <row r="233" spans="2:65" s="13" customFormat="1" x14ac:dyDescent="0.2">
      <c r="B233" s="153"/>
      <c r="D233" s="147" t="s">
        <v>218</v>
      </c>
      <c r="E233" s="154" t="s">
        <v>19</v>
      </c>
      <c r="F233" s="155" t="s">
        <v>384</v>
      </c>
      <c r="H233" s="156">
        <v>3.6</v>
      </c>
      <c r="I233" s="157"/>
      <c r="L233" s="153"/>
      <c r="M233" s="158"/>
      <c r="T233" s="159"/>
      <c r="AT233" s="154" t="s">
        <v>218</v>
      </c>
      <c r="AU233" s="154" t="s">
        <v>85</v>
      </c>
      <c r="AV233" s="13" t="s">
        <v>85</v>
      </c>
      <c r="AW233" s="13" t="s">
        <v>35</v>
      </c>
      <c r="AX233" s="13" t="s">
        <v>75</v>
      </c>
      <c r="AY233" s="154" t="s">
        <v>208</v>
      </c>
    </row>
    <row r="234" spans="2:65" s="14" customFormat="1" x14ac:dyDescent="0.2">
      <c r="B234" s="160"/>
      <c r="D234" s="147" t="s">
        <v>218</v>
      </c>
      <c r="E234" s="161" t="s">
        <v>19</v>
      </c>
      <c r="F234" s="162" t="s">
        <v>221</v>
      </c>
      <c r="H234" s="163">
        <v>7.91</v>
      </c>
      <c r="I234" s="164"/>
      <c r="L234" s="160"/>
      <c r="M234" s="165"/>
      <c r="T234" s="166"/>
      <c r="AT234" s="161" t="s">
        <v>218</v>
      </c>
      <c r="AU234" s="161" t="s">
        <v>85</v>
      </c>
      <c r="AV234" s="14" t="s">
        <v>214</v>
      </c>
      <c r="AW234" s="14" t="s">
        <v>35</v>
      </c>
      <c r="AX234" s="14" t="s">
        <v>83</v>
      </c>
      <c r="AY234" s="161" t="s">
        <v>208</v>
      </c>
    </row>
    <row r="235" spans="2:65" s="1" customFormat="1" ht="24.75" customHeight="1" x14ac:dyDescent="0.2">
      <c r="B235" s="33"/>
      <c r="C235" s="129" t="s">
        <v>385</v>
      </c>
      <c r="D235" s="129" t="s">
        <v>210</v>
      </c>
      <c r="E235" s="130" t="s">
        <v>386</v>
      </c>
      <c r="F235" s="131" t="s">
        <v>387</v>
      </c>
      <c r="G235" s="132" t="s">
        <v>123</v>
      </c>
      <c r="H235" s="133">
        <v>4.9749999999999996</v>
      </c>
      <c r="I235" s="134"/>
      <c r="J235" s="135">
        <f>ROUND(I235*H235,2)</f>
        <v>0</v>
      </c>
      <c r="K235" s="131" t="s">
        <v>213</v>
      </c>
      <c r="L235" s="33"/>
      <c r="M235" s="136" t="s">
        <v>19</v>
      </c>
      <c r="N235" s="137" t="s">
        <v>46</v>
      </c>
      <c r="P235" s="138">
        <f>O235*H235</f>
        <v>0</v>
      </c>
      <c r="Q235" s="138">
        <v>7.3299999999999997E-3</v>
      </c>
      <c r="R235" s="138">
        <f>Q235*H235</f>
        <v>3.6466749999999999E-2</v>
      </c>
      <c r="S235" s="138">
        <v>1.1E-4</v>
      </c>
      <c r="T235" s="139">
        <f>S235*H235</f>
        <v>5.4724999999999999E-4</v>
      </c>
      <c r="AR235" s="140" t="s">
        <v>214</v>
      </c>
      <c r="AT235" s="140" t="s">
        <v>210</v>
      </c>
      <c r="AU235" s="140" t="s">
        <v>85</v>
      </c>
      <c r="AY235" s="18" t="s">
        <v>208</v>
      </c>
      <c r="BE235" s="141">
        <f>IF(N235="základní",J235,0)</f>
        <v>0</v>
      </c>
      <c r="BF235" s="141">
        <f>IF(N235="snížená",J235,0)</f>
        <v>0</v>
      </c>
      <c r="BG235" s="141">
        <f>IF(N235="zákl. přenesená",J235,0)</f>
        <v>0</v>
      </c>
      <c r="BH235" s="141">
        <f>IF(N235="sníž. přenesená",J235,0)</f>
        <v>0</v>
      </c>
      <c r="BI235" s="141">
        <f>IF(N235="nulová",J235,0)</f>
        <v>0</v>
      </c>
      <c r="BJ235" s="18" t="s">
        <v>83</v>
      </c>
      <c r="BK235" s="141">
        <f>ROUND(I235*H235,2)</f>
        <v>0</v>
      </c>
      <c r="BL235" s="18" t="s">
        <v>214</v>
      </c>
      <c r="BM235" s="140" t="s">
        <v>388</v>
      </c>
    </row>
    <row r="236" spans="2:65" s="1" customFormat="1" x14ac:dyDescent="0.2">
      <c r="B236" s="33"/>
      <c r="D236" s="142" t="s">
        <v>216</v>
      </c>
      <c r="F236" s="143" t="s">
        <v>389</v>
      </c>
      <c r="I236" s="144"/>
      <c r="L236" s="33"/>
      <c r="M236" s="145"/>
      <c r="T236" s="54"/>
      <c r="AT236" s="18" t="s">
        <v>216</v>
      </c>
      <c r="AU236" s="18" t="s">
        <v>85</v>
      </c>
    </row>
    <row r="237" spans="2:65" s="12" customFormat="1" x14ac:dyDescent="0.2">
      <c r="B237" s="146"/>
      <c r="D237" s="147" t="s">
        <v>218</v>
      </c>
      <c r="E237" s="148" t="s">
        <v>19</v>
      </c>
      <c r="F237" s="149" t="s">
        <v>380</v>
      </c>
      <c r="H237" s="148" t="s">
        <v>19</v>
      </c>
      <c r="I237" s="150"/>
      <c r="L237" s="146"/>
      <c r="M237" s="151"/>
      <c r="T237" s="152"/>
      <c r="AT237" s="148" t="s">
        <v>218</v>
      </c>
      <c r="AU237" s="148" t="s">
        <v>85</v>
      </c>
      <c r="AV237" s="12" t="s">
        <v>83</v>
      </c>
      <c r="AW237" s="12" t="s">
        <v>35</v>
      </c>
      <c r="AX237" s="12" t="s">
        <v>75</v>
      </c>
      <c r="AY237" s="148" t="s">
        <v>208</v>
      </c>
    </row>
    <row r="238" spans="2:65" s="12" customFormat="1" x14ac:dyDescent="0.2">
      <c r="B238" s="146"/>
      <c r="D238" s="147" t="s">
        <v>218</v>
      </c>
      <c r="E238" s="148" t="s">
        <v>19</v>
      </c>
      <c r="F238" s="149" t="s">
        <v>383</v>
      </c>
      <c r="H238" s="148" t="s">
        <v>19</v>
      </c>
      <c r="I238" s="150"/>
      <c r="L238" s="146"/>
      <c r="M238" s="151"/>
      <c r="T238" s="152"/>
      <c r="AT238" s="148" t="s">
        <v>218</v>
      </c>
      <c r="AU238" s="148" t="s">
        <v>85</v>
      </c>
      <c r="AV238" s="12" t="s">
        <v>83</v>
      </c>
      <c r="AW238" s="12" t="s">
        <v>35</v>
      </c>
      <c r="AX238" s="12" t="s">
        <v>75</v>
      </c>
      <c r="AY238" s="148" t="s">
        <v>208</v>
      </c>
    </row>
    <row r="239" spans="2:65" s="13" customFormat="1" x14ac:dyDescent="0.2">
      <c r="B239" s="153"/>
      <c r="D239" s="147" t="s">
        <v>218</v>
      </c>
      <c r="E239" s="154" t="s">
        <v>19</v>
      </c>
      <c r="F239" s="155" t="s">
        <v>390</v>
      </c>
      <c r="H239" s="156">
        <v>4.9749999999999996</v>
      </c>
      <c r="I239" s="157"/>
      <c r="L239" s="153"/>
      <c r="M239" s="158"/>
      <c r="T239" s="159"/>
      <c r="AT239" s="154" t="s">
        <v>218</v>
      </c>
      <c r="AU239" s="154" t="s">
        <v>85</v>
      </c>
      <c r="AV239" s="13" t="s">
        <v>85</v>
      </c>
      <c r="AW239" s="13" t="s">
        <v>35</v>
      </c>
      <c r="AX239" s="13" t="s">
        <v>75</v>
      </c>
      <c r="AY239" s="154" t="s">
        <v>208</v>
      </c>
    </row>
    <row r="240" spans="2:65" s="14" customFormat="1" x14ac:dyDescent="0.2">
      <c r="B240" s="160"/>
      <c r="D240" s="147" t="s">
        <v>218</v>
      </c>
      <c r="E240" s="161" t="s">
        <v>19</v>
      </c>
      <c r="F240" s="162" t="s">
        <v>221</v>
      </c>
      <c r="H240" s="163">
        <v>4.9749999999999996</v>
      </c>
      <c r="I240" s="164"/>
      <c r="L240" s="160"/>
      <c r="M240" s="165"/>
      <c r="T240" s="166"/>
      <c r="AT240" s="161" t="s">
        <v>218</v>
      </c>
      <c r="AU240" s="161" t="s">
        <v>85</v>
      </c>
      <c r="AV240" s="14" t="s">
        <v>214</v>
      </c>
      <c r="AW240" s="14" t="s">
        <v>35</v>
      </c>
      <c r="AX240" s="14" t="s">
        <v>83</v>
      </c>
      <c r="AY240" s="161" t="s">
        <v>208</v>
      </c>
    </row>
    <row r="241" spans="2:65" s="1" customFormat="1" ht="24.75" customHeight="1" x14ac:dyDescent="0.2">
      <c r="B241" s="33"/>
      <c r="C241" s="129" t="s">
        <v>391</v>
      </c>
      <c r="D241" s="129" t="s">
        <v>210</v>
      </c>
      <c r="E241" s="130" t="s">
        <v>392</v>
      </c>
      <c r="F241" s="131" t="s">
        <v>393</v>
      </c>
      <c r="G241" s="132" t="s">
        <v>123</v>
      </c>
      <c r="H241" s="133">
        <v>8.4600000000000009</v>
      </c>
      <c r="I241" s="134"/>
      <c r="J241" s="135">
        <f>ROUND(I241*H241,2)</f>
        <v>0</v>
      </c>
      <c r="K241" s="131" t="s">
        <v>213</v>
      </c>
      <c r="L241" s="33"/>
      <c r="M241" s="136" t="s">
        <v>19</v>
      </c>
      <c r="N241" s="137" t="s">
        <v>46</v>
      </c>
      <c r="P241" s="138">
        <f>O241*H241</f>
        <v>0</v>
      </c>
      <c r="Q241" s="138">
        <v>9.7400000000000004E-3</v>
      </c>
      <c r="R241" s="138">
        <f>Q241*H241</f>
        <v>8.2400400000000013E-2</v>
      </c>
      <c r="S241" s="138">
        <v>1.3999999999999999E-4</v>
      </c>
      <c r="T241" s="139">
        <f>S241*H241</f>
        <v>1.1843999999999999E-3</v>
      </c>
      <c r="AR241" s="140" t="s">
        <v>214</v>
      </c>
      <c r="AT241" s="140" t="s">
        <v>210</v>
      </c>
      <c r="AU241" s="140" t="s">
        <v>85</v>
      </c>
      <c r="AY241" s="18" t="s">
        <v>208</v>
      </c>
      <c r="BE241" s="141">
        <f>IF(N241="základní",J241,0)</f>
        <v>0</v>
      </c>
      <c r="BF241" s="141">
        <f>IF(N241="snížená",J241,0)</f>
        <v>0</v>
      </c>
      <c r="BG241" s="141">
        <f>IF(N241="zákl. přenesená",J241,0)</f>
        <v>0</v>
      </c>
      <c r="BH241" s="141">
        <f>IF(N241="sníž. přenesená",J241,0)</f>
        <v>0</v>
      </c>
      <c r="BI241" s="141">
        <f>IF(N241="nulová",J241,0)</f>
        <v>0</v>
      </c>
      <c r="BJ241" s="18" t="s">
        <v>83</v>
      </c>
      <c r="BK241" s="141">
        <f>ROUND(I241*H241,2)</f>
        <v>0</v>
      </c>
      <c r="BL241" s="18" t="s">
        <v>214</v>
      </c>
      <c r="BM241" s="140" t="s">
        <v>394</v>
      </c>
    </row>
    <row r="242" spans="2:65" s="1" customFormat="1" x14ac:dyDescent="0.2">
      <c r="B242" s="33"/>
      <c r="D242" s="142" t="s">
        <v>216</v>
      </c>
      <c r="F242" s="143" t="s">
        <v>395</v>
      </c>
      <c r="I242" s="144"/>
      <c r="L242" s="33"/>
      <c r="M242" s="145"/>
      <c r="T242" s="54"/>
      <c r="AT242" s="18" t="s">
        <v>216</v>
      </c>
      <c r="AU242" s="18" t="s">
        <v>85</v>
      </c>
    </row>
    <row r="243" spans="2:65" s="12" customFormat="1" x14ac:dyDescent="0.2">
      <c r="B243" s="146"/>
      <c r="D243" s="147" t="s">
        <v>218</v>
      </c>
      <c r="E243" s="148" t="s">
        <v>19</v>
      </c>
      <c r="F243" s="149" t="s">
        <v>380</v>
      </c>
      <c r="H243" s="148" t="s">
        <v>19</v>
      </c>
      <c r="I243" s="150"/>
      <c r="L243" s="146"/>
      <c r="M243" s="151"/>
      <c r="T243" s="152"/>
      <c r="AT243" s="148" t="s">
        <v>218</v>
      </c>
      <c r="AU243" s="148" t="s">
        <v>85</v>
      </c>
      <c r="AV243" s="12" t="s">
        <v>83</v>
      </c>
      <c r="AW243" s="12" t="s">
        <v>35</v>
      </c>
      <c r="AX243" s="12" t="s">
        <v>75</v>
      </c>
      <c r="AY243" s="148" t="s">
        <v>208</v>
      </c>
    </row>
    <row r="244" spans="2:65" s="12" customFormat="1" x14ac:dyDescent="0.2">
      <c r="B244" s="146"/>
      <c r="D244" s="147" t="s">
        <v>218</v>
      </c>
      <c r="E244" s="148" t="s">
        <v>19</v>
      </c>
      <c r="F244" s="149" t="s">
        <v>383</v>
      </c>
      <c r="H244" s="148" t="s">
        <v>19</v>
      </c>
      <c r="I244" s="150"/>
      <c r="L244" s="146"/>
      <c r="M244" s="151"/>
      <c r="T244" s="152"/>
      <c r="AT244" s="148" t="s">
        <v>218</v>
      </c>
      <c r="AU244" s="148" t="s">
        <v>85</v>
      </c>
      <c r="AV244" s="12" t="s">
        <v>83</v>
      </c>
      <c r="AW244" s="12" t="s">
        <v>35</v>
      </c>
      <c r="AX244" s="12" t="s">
        <v>75</v>
      </c>
      <c r="AY244" s="148" t="s">
        <v>208</v>
      </c>
    </row>
    <row r="245" spans="2:65" s="13" customFormat="1" x14ac:dyDescent="0.2">
      <c r="B245" s="153"/>
      <c r="D245" s="147" t="s">
        <v>218</v>
      </c>
      <c r="E245" s="154" t="s">
        <v>19</v>
      </c>
      <c r="F245" s="155" t="s">
        <v>396</v>
      </c>
      <c r="H245" s="156">
        <v>8.4600000000000009</v>
      </c>
      <c r="I245" s="157"/>
      <c r="L245" s="153"/>
      <c r="M245" s="158"/>
      <c r="T245" s="159"/>
      <c r="AT245" s="154" t="s">
        <v>218</v>
      </c>
      <c r="AU245" s="154" t="s">
        <v>85</v>
      </c>
      <c r="AV245" s="13" t="s">
        <v>85</v>
      </c>
      <c r="AW245" s="13" t="s">
        <v>35</v>
      </c>
      <c r="AX245" s="13" t="s">
        <v>75</v>
      </c>
      <c r="AY245" s="154" t="s">
        <v>208</v>
      </c>
    </row>
    <row r="246" spans="2:65" s="14" customFormat="1" x14ac:dyDescent="0.2">
      <c r="B246" s="160"/>
      <c r="D246" s="147" t="s">
        <v>218</v>
      </c>
      <c r="E246" s="161" t="s">
        <v>19</v>
      </c>
      <c r="F246" s="162" t="s">
        <v>221</v>
      </c>
      <c r="H246" s="163">
        <v>8.4600000000000009</v>
      </c>
      <c r="I246" s="164"/>
      <c r="L246" s="160"/>
      <c r="M246" s="165"/>
      <c r="T246" s="166"/>
      <c r="AT246" s="161" t="s">
        <v>218</v>
      </c>
      <c r="AU246" s="161" t="s">
        <v>85</v>
      </c>
      <c r="AV246" s="14" t="s">
        <v>214</v>
      </c>
      <c r="AW246" s="14" t="s">
        <v>35</v>
      </c>
      <c r="AX246" s="14" t="s">
        <v>83</v>
      </c>
      <c r="AY246" s="161" t="s">
        <v>208</v>
      </c>
    </row>
    <row r="247" spans="2:65" s="1" customFormat="1" ht="24.75" customHeight="1" x14ac:dyDescent="0.2">
      <c r="B247" s="33"/>
      <c r="C247" s="129" t="s">
        <v>397</v>
      </c>
      <c r="D247" s="129" t="s">
        <v>210</v>
      </c>
      <c r="E247" s="130" t="s">
        <v>398</v>
      </c>
      <c r="F247" s="131" t="s">
        <v>399</v>
      </c>
      <c r="G247" s="132" t="s">
        <v>123</v>
      </c>
      <c r="H247" s="133">
        <v>14.11</v>
      </c>
      <c r="I247" s="134"/>
      <c r="J247" s="135">
        <f>ROUND(I247*H247,2)</f>
        <v>0</v>
      </c>
      <c r="K247" s="131" t="s">
        <v>213</v>
      </c>
      <c r="L247" s="33"/>
      <c r="M247" s="136" t="s">
        <v>19</v>
      </c>
      <c r="N247" s="137" t="s">
        <v>46</v>
      </c>
      <c r="P247" s="138">
        <f>O247*H247</f>
        <v>0</v>
      </c>
      <c r="Q247" s="138">
        <v>1.214E-2</v>
      </c>
      <c r="R247" s="138">
        <f>Q247*H247</f>
        <v>0.17129539999999999</v>
      </c>
      <c r="S247" s="138">
        <v>1.8000000000000001E-4</v>
      </c>
      <c r="T247" s="139">
        <f>S247*H247</f>
        <v>2.5398E-3</v>
      </c>
      <c r="AR247" s="140" t="s">
        <v>214</v>
      </c>
      <c r="AT247" s="140" t="s">
        <v>210</v>
      </c>
      <c r="AU247" s="140" t="s">
        <v>85</v>
      </c>
      <c r="AY247" s="18" t="s">
        <v>208</v>
      </c>
      <c r="BE247" s="141">
        <f>IF(N247="základní",J247,0)</f>
        <v>0</v>
      </c>
      <c r="BF247" s="141">
        <f>IF(N247="snížená",J247,0)</f>
        <v>0</v>
      </c>
      <c r="BG247" s="141">
        <f>IF(N247="zákl. přenesená",J247,0)</f>
        <v>0</v>
      </c>
      <c r="BH247" s="141">
        <f>IF(N247="sníž. přenesená",J247,0)</f>
        <v>0</v>
      </c>
      <c r="BI247" s="141">
        <f>IF(N247="nulová",J247,0)</f>
        <v>0</v>
      </c>
      <c r="BJ247" s="18" t="s">
        <v>83</v>
      </c>
      <c r="BK247" s="141">
        <f>ROUND(I247*H247,2)</f>
        <v>0</v>
      </c>
      <c r="BL247" s="18" t="s">
        <v>214</v>
      </c>
      <c r="BM247" s="140" t="s">
        <v>400</v>
      </c>
    </row>
    <row r="248" spans="2:65" s="1" customFormat="1" x14ac:dyDescent="0.2">
      <c r="B248" s="33"/>
      <c r="D248" s="142" t="s">
        <v>216</v>
      </c>
      <c r="F248" s="143" t="s">
        <v>401</v>
      </c>
      <c r="I248" s="144"/>
      <c r="L248" s="33"/>
      <c r="M248" s="145"/>
      <c r="T248" s="54"/>
      <c r="AT248" s="18" t="s">
        <v>216</v>
      </c>
      <c r="AU248" s="18" t="s">
        <v>85</v>
      </c>
    </row>
    <row r="249" spans="2:65" s="12" customFormat="1" x14ac:dyDescent="0.2">
      <c r="B249" s="146"/>
      <c r="D249" s="147" t="s">
        <v>218</v>
      </c>
      <c r="E249" s="148" t="s">
        <v>19</v>
      </c>
      <c r="F249" s="149" t="s">
        <v>380</v>
      </c>
      <c r="H249" s="148" t="s">
        <v>19</v>
      </c>
      <c r="I249" s="150"/>
      <c r="L249" s="146"/>
      <c r="M249" s="151"/>
      <c r="T249" s="152"/>
      <c r="AT249" s="148" t="s">
        <v>218</v>
      </c>
      <c r="AU249" s="148" t="s">
        <v>85</v>
      </c>
      <c r="AV249" s="12" t="s">
        <v>83</v>
      </c>
      <c r="AW249" s="12" t="s">
        <v>35</v>
      </c>
      <c r="AX249" s="12" t="s">
        <v>75</v>
      </c>
      <c r="AY249" s="148" t="s">
        <v>208</v>
      </c>
    </row>
    <row r="250" spans="2:65" s="12" customFormat="1" x14ac:dyDescent="0.2">
      <c r="B250" s="146"/>
      <c r="D250" s="147" t="s">
        <v>218</v>
      </c>
      <c r="E250" s="148" t="s">
        <v>19</v>
      </c>
      <c r="F250" s="149" t="s">
        <v>383</v>
      </c>
      <c r="H250" s="148" t="s">
        <v>19</v>
      </c>
      <c r="I250" s="150"/>
      <c r="L250" s="146"/>
      <c r="M250" s="151"/>
      <c r="T250" s="152"/>
      <c r="AT250" s="148" t="s">
        <v>218</v>
      </c>
      <c r="AU250" s="148" t="s">
        <v>85</v>
      </c>
      <c r="AV250" s="12" t="s">
        <v>83</v>
      </c>
      <c r="AW250" s="12" t="s">
        <v>35</v>
      </c>
      <c r="AX250" s="12" t="s">
        <v>75</v>
      </c>
      <c r="AY250" s="148" t="s">
        <v>208</v>
      </c>
    </row>
    <row r="251" spans="2:65" s="13" customFormat="1" x14ac:dyDescent="0.2">
      <c r="B251" s="153"/>
      <c r="D251" s="147" t="s">
        <v>218</v>
      </c>
      <c r="E251" s="154" t="s">
        <v>19</v>
      </c>
      <c r="F251" s="155" t="s">
        <v>402</v>
      </c>
      <c r="H251" s="156">
        <v>14.11</v>
      </c>
      <c r="I251" s="157"/>
      <c r="L251" s="153"/>
      <c r="M251" s="158"/>
      <c r="T251" s="159"/>
      <c r="AT251" s="154" t="s">
        <v>218</v>
      </c>
      <c r="AU251" s="154" t="s">
        <v>85</v>
      </c>
      <c r="AV251" s="13" t="s">
        <v>85</v>
      </c>
      <c r="AW251" s="13" t="s">
        <v>35</v>
      </c>
      <c r="AX251" s="13" t="s">
        <v>75</v>
      </c>
      <c r="AY251" s="154" t="s">
        <v>208</v>
      </c>
    </row>
    <row r="252" spans="2:65" s="14" customFormat="1" x14ac:dyDescent="0.2">
      <c r="B252" s="160"/>
      <c r="D252" s="147" t="s">
        <v>218</v>
      </c>
      <c r="E252" s="161" t="s">
        <v>19</v>
      </c>
      <c r="F252" s="162" t="s">
        <v>221</v>
      </c>
      <c r="H252" s="163">
        <v>14.11</v>
      </c>
      <c r="I252" s="164"/>
      <c r="L252" s="160"/>
      <c r="M252" s="165"/>
      <c r="T252" s="166"/>
      <c r="AT252" s="161" t="s">
        <v>218</v>
      </c>
      <c r="AU252" s="161" t="s">
        <v>85</v>
      </c>
      <c r="AV252" s="14" t="s">
        <v>214</v>
      </c>
      <c r="AW252" s="14" t="s">
        <v>35</v>
      </c>
      <c r="AX252" s="14" t="s">
        <v>83</v>
      </c>
      <c r="AY252" s="161" t="s">
        <v>208</v>
      </c>
    </row>
    <row r="253" spans="2:65" s="1" customFormat="1" ht="24.75" customHeight="1" x14ac:dyDescent="0.2">
      <c r="B253" s="33"/>
      <c r="C253" s="129" t="s">
        <v>403</v>
      </c>
      <c r="D253" s="129" t="s">
        <v>210</v>
      </c>
      <c r="E253" s="130" t="s">
        <v>404</v>
      </c>
      <c r="F253" s="131" t="s">
        <v>405</v>
      </c>
      <c r="G253" s="132" t="s">
        <v>123</v>
      </c>
      <c r="H253" s="133">
        <v>64.055000000000007</v>
      </c>
      <c r="I253" s="134"/>
      <c r="J253" s="135">
        <f>ROUND(I253*H253,2)</f>
        <v>0</v>
      </c>
      <c r="K253" s="131" t="s">
        <v>213</v>
      </c>
      <c r="L253" s="33"/>
      <c r="M253" s="136" t="s">
        <v>19</v>
      </c>
      <c r="N253" s="137" t="s">
        <v>46</v>
      </c>
      <c r="P253" s="138">
        <f>O253*H253</f>
        <v>0</v>
      </c>
      <c r="Q253" s="138">
        <v>1.6219999999999998E-2</v>
      </c>
      <c r="R253" s="138">
        <f>Q253*H253</f>
        <v>1.0389721000000001</v>
      </c>
      <c r="S253" s="138">
        <v>2.4000000000000001E-4</v>
      </c>
      <c r="T253" s="139">
        <f>S253*H253</f>
        <v>1.5373200000000002E-2</v>
      </c>
      <c r="AR253" s="140" t="s">
        <v>214</v>
      </c>
      <c r="AT253" s="140" t="s">
        <v>210</v>
      </c>
      <c r="AU253" s="140" t="s">
        <v>85</v>
      </c>
      <c r="AY253" s="18" t="s">
        <v>208</v>
      </c>
      <c r="BE253" s="141">
        <f>IF(N253="základní",J253,0)</f>
        <v>0</v>
      </c>
      <c r="BF253" s="141">
        <f>IF(N253="snížená",J253,0)</f>
        <v>0</v>
      </c>
      <c r="BG253" s="141">
        <f>IF(N253="zákl. přenesená",J253,0)</f>
        <v>0</v>
      </c>
      <c r="BH253" s="141">
        <f>IF(N253="sníž. přenesená",J253,0)</f>
        <v>0</v>
      </c>
      <c r="BI253" s="141">
        <f>IF(N253="nulová",J253,0)</f>
        <v>0</v>
      </c>
      <c r="BJ253" s="18" t="s">
        <v>83</v>
      </c>
      <c r="BK253" s="141">
        <f>ROUND(I253*H253,2)</f>
        <v>0</v>
      </c>
      <c r="BL253" s="18" t="s">
        <v>214</v>
      </c>
      <c r="BM253" s="140" t="s">
        <v>406</v>
      </c>
    </row>
    <row r="254" spans="2:65" s="1" customFormat="1" x14ac:dyDescent="0.2">
      <c r="B254" s="33"/>
      <c r="D254" s="142" t="s">
        <v>216</v>
      </c>
      <c r="F254" s="143" t="s">
        <v>407</v>
      </c>
      <c r="I254" s="144"/>
      <c r="L254" s="33"/>
      <c r="M254" s="145"/>
      <c r="T254" s="54"/>
      <c r="AT254" s="18" t="s">
        <v>216</v>
      </c>
      <c r="AU254" s="18" t="s">
        <v>85</v>
      </c>
    </row>
    <row r="255" spans="2:65" s="12" customFormat="1" x14ac:dyDescent="0.2">
      <c r="B255" s="146"/>
      <c r="D255" s="147" t="s">
        <v>218</v>
      </c>
      <c r="E255" s="148" t="s">
        <v>19</v>
      </c>
      <c r="F255" s="149" t="s">
        <v>380</v>
      </c>
      <c r="H255" s="148" t="s">
        <v>19</v>
      </c>
      <c r="I255" s="150"/>
      <c r="L255" s="146"/>
      <c r="M255" s="151"/>
      <c r="T255" s="152"/>
      <c r="AT255" s="148" t="s">
        <v>218</v>
      </c>
      <c r="AU255" s="148" t="s">
        <v>85</v>
      </c>
      <c r="AV255" s="12" t="s">
        <v>83</v>
      </c>
      <c r="AW255" s="12" t="s">
        <v>35</v>
      </c>
      <c r="AX255" s="12" t="s">
        <v>75</v>
      </c>
      <c r="AY255" s="148" t="s">
        <v>208</v>
      </c>
    </row>
    <row r="256" spans="2:65" s="12" customFormat="1" x14ac:dyDescent="0.2">
      <c r="B256" s="146"/>
      <c r="D256" s="147" t="s">
        <v>218</v>
      </c>
      <c r="E256" s="148" t="s">
        <v>19</v>
      </c>
      <c r="F256" s="149" t="s">
        <v>381</v>
      </c>
      <c r="H256" s="148" t="s">
        <v>19</v>
      </c>
      <c r="I256" s="150"/>
      <c r="L256" s="146"/>
      <c r="M256" s="151"/>
      <c r="T256" s="152"/>
      <c r="AT256" s="148" t="s">
        <v>218</v>
      </c>
      <c r="AU256" s="148" t="s">
        <v>85</v>
      </c>
      <c r="AV256" s="12" t="s">
        <v>83</v>
      </c>
      <c r="AW256" s="12" t="s">
        <v>35</v>
      </c>
      <c r="AX256" s="12" t="s">
        <v>75</v>
      </c>
      <c r="AY256" s="148" t="s">
        <v>208</v>
      </c>
    </row>
    <row r="257" spans="2:65" s="13" customFormat="1" x14ac:dyDescent="0.2">
      <c r="B257" s="153"/>
      <c r="D257" s="147" t="s">
        <v>218</v>
      </c>
      <c r="E257" s="154" t="s">
        <v>19</v>
      </c>
      <c r="F257" s="155" t="s">
        <v>408</v>
      </c>
      <c r="H257" s="156">
        <v>39.18</v>
      </c>
      <c r="I257" s="157"/>
      <c r="L257" s="153"/>
      <c r="M257" s="158"/>
      <c r="T257" s="159"/>
      <c r="AT257" s="154" t="s">
        <v>218</v>
      </c>
      <c r="AU257" s="154" t="s">
        <v>85</v>
      </c>
      <c r="AV257" s="13" t="s">
        <v>85</v>
      </c>
      <c r="AW257" s="13" t="s">
        <v>35</v>
      </c>
      <c r="AX257" s="13" t="s">
        <v>75</v>
      </c>
      <c r="AY257" s="154" t="s">
        <v>208</v>
      </c>
    </row>
    <row r="258" spans="2:65" s="12" customFormat="1" x14ac:dyDescent="0.2">
      <c r="B258" s="146"/>
      <c r="D258" s="147" t="s">
        <v>218</v>
      </c>
      <c r="E258" s="148" t="s">
        <v>19</v>
      </c>
      <c r="F258" s="149" t="s">
        <v>383</v>
      </c>
      <c r="H258" s="148" t="s">
        <v>19</v>
      </c>
      <c r="I258" s="150"/>
      <c r="L258" s="146"/>
      <c r="M258" s="151"/>
      <c r="T258" s="152"/>
      <c r="AT258" s="148" t="s">
        <v>218</v>
      </c>
      <c r="AU258" s="148" t="s">
        <v>85</v>
      </c>
      <c r="AV258" s="12" t="s">
        <v>83</v>
      </c>
      <c r="AW258" s="12" t="s">
        <v>35</v>
      </c>
      <c r="AX258" s="12" t="s">
        <v>75</v>
      </c>
      <c r="AY258" s="148" t="s">
        <v>208</v>
      </c>
    </row>
    <row r="259" spans="2:65" s="13" customFormat="1" x14ac:dyDescent="0.2">
      <c r="B259" s="153"/>
      <c r="D259" s="147" t="s">
        <v>218</v>
      </c>
      <c r="E259" s="154" t="s">
        <v>19</v>
      </c>
      <c r="F259" s="155" t="s">
        <v>409</v>
      </c>
      <c r="H259" s="156">
        <v>24.875</v>
      </c>
      <c r="I259" s="157"/>
      <c r="L259" s="153"/>
      <c r="M259" s="158"/>
      <c r="T259" s="159"/>
      <c r="AT259" s="154" t="s">
        <v>218</v>
      </c>
      <c r="AU259" s="154" t="s">
        <v>85</v>
      </c>
      <c r="AV259" s="13" t="s">
        <v>85</v>
      </c>
      <c r="AW259" s="13" t="s">
        <v>35</v>
      </c>
      <c r="AX259" s="13" t="s">
        <v>75</v>
      </c>
      <c r="AY259" s="154" t="s">
        <v>208</v>
      </c>
    </row>
    <row r="260" spans="2:65" s="14" customFormat="1" x14ac:dyDescent="0.2">
      <c r="B260" s="160"/>
      <c r="D260" s="147" t="s">
        <v>218</v>
      </c>
      <c r="E260" s="161" t="s">
        <v>19</v>
      </c>
      <c r="F260" s="162" t="s">
        <v>221</v>
      </c>
      <c r="H260" s="163">
        <v>64.055000000000007</v>
      </c>
      <c r="I260" s="164"/>
      <c r="L260" s="160"/>
      <c r="M260" s="165"/>
      <c r="T260" s="166"/>
      <c r="AT260" s="161" t="s">
        <v>218</v>
      </c>
      <c r="AU260" s="161" t="s">
        <v>85</v>
      </c>
      <c r="AV260" s="14" t="s">
        <v>214</v>
      </c>
      <c r="AW260" s="14" t="s">
        <v>35</v>
      </c>
      <c r="AX260" s="14" t="s">
        <v>83</v>
      </c>
      <c r="AY260" s="161" t="s">
        <v>208</v>
      </c>
    </row>
    <row r="261" spans="2:65" s="1" customFormat="1" ht="22.25" customHeight="1" x14ac:dyDescent="0.2">
      <c r="B261" s="33"/>
      <c r="C261" s="129" t="s">
        <v>410</v>
      </c>
      <c r="D261" s="129" t="s">
        <v>210</v>
      </c>
      <c r="E261" s="130" t="s">
        <v>411</v>
      </c>
      <c r="F261" s="131" t="s">
        <v>412</v>
      </c>
      <c r="G261" s="132" t="s">
        <v>109</v>
      </c>
      <c r="H261" s="133">
        <v>0.92800000000000005</v>
      </c>
      <c r="I261" s="134"/>
      <c r="J261" s="135">
        <f>ROUND(I261*H261,2)</f>
        <v>0</v>
      </c>
      <c r="K261" s="131" t="s">
        <v>213</v>
      </c>
      <c r="L261" s="33"/>
      <c r="M261" s="136" t="s">
        <v>19</v>
      </c>
      <c r="N261" s="137" t="s">
        <v>46</v>
      </c>
      <c r="P261" s="138">
        <f>O261*H261</f>
        <v>0</v>
      </c>
      <c r="Q261" s="138">
        <v>0.17818000000000001</v>
      </c>
      <c r="R261" s="138">
        <f>Q261*H261</f>
        <v>0.16535104</v>
      </c>
      <c r="S261" s="138">
        <v>0</v>
      </c>
      <c r="T261" s="139">
        <f>S261*H261</f>
        <v>0</v>
      </c>
      <c r="AR261" s="140" t="s">
        <v>214</v>
      </c>
      <c r="AT261" s="140" t="s">
        <v>210</v>
      </c>
      <c r="AU261" s="140" t="s">
        <v>85</v>
      </c>
      <c r="AY261" s="18" t="s">
        <v>208</v>
      </c>
      <c r="BE261" s="141">
        <f>IF(N261="základní",J261,0)</f>
        <v>0</v>
      </c>
      <c r="BF261" s="141">
        <f>IF(N261="snížená",J261,0)</f>
        <v>0</v>
      </c>
      <c r="BG261" s="141">
        <f>IF(N261="zákl. přenesená",J261,0)</f>
        <v>0</v>
      </c>
      <c r="BH261" s="141">
        <f>IF(N261="sníž. přenesená",J261,0)</f>
        <v>0</v>
      </c>
      <c r="BI261" s="141">
        <f>IF(N261="nulová",J261,0)</f>
        <v>0</v>
      </c>
      <c r="BJ261" s="18" t="s">
        <v>83</v>
      </c>
      <c r="BK261" s="141">
        <f>ROUND(I261*H261,2)</f>
        <v>0</v>
      </c>
      <c r="BL261" s="18" t="s">
        <v>214</v>
      </c>
      <c r="BM261" s="140" t="s">
        <v>413</v>
      </c>
    </row>
    <row r="262" spans="2:65" s="1" customFormat="1" x14ac:dyDescent="0.2">
      <c r="B262" s="33"/>
      <c r="D262" s="142" t="s">
        <v>216</v>
      </c>
      <c r="F262" s="143" t="s">
        <v>414</v>
      </c>
      <c r="I262" s="144"/>
      <c r="L262" s="33"/>
      <c r="M262" s="145"/>
      <c r="T262" s="54"/>
      <c r="AT262" s="18" t="s">
        <v>216</v>
      </c>
      <c r="AU262" s="18" t="s">
        <v>85</v>
      </c>
    </row>
    <row r="263" spans="2:65" s="12" customFormat="1" x14ac:dyDescent="0.2">
      <c r="B263" s="146"/>
      <c r="D263" s="147" t="s">
        <v>218</v>
      </c>
      <c r="E263" s="148" t="s">
        <v>19</v>
      </c>
      <c r="F263" s="149" t="s">
        <v>415</v>
      </c>
      <c r="H263" s="148" t="s">
        <v>19</v>
      </c>
      <c r="I263" s="150"/>
      <c r="L263" s="146"/>
      <c r="M263" s="151"/>
      <c r="T263" s="152"/>
      <c r="AT263" s="148" t="s">
        <v>218</v>
      </c>
      <c r="AU263" s="148" t="s">
        <v>85</v>
      </c>
      <c r="AV263" s="12" t="s">
        <v>83</v>
      </c>
      <c r="AW263" s="12" t="s">
        <v>35</v>
      </c>
      <c r="AX263" s="12" t="s">
        <v>75</v>
      </c>
      <c r="AY263" s="148" t="s">
        <v>208</v>
      </c>
    </row>
    <row r="264" spans="2:65" s="13" customFormat="1" x14ac:dyDescent="0.2">
      <c r="B264" s="153"/>
      <c r="D264" s="147" t="s">
        <v>218</v>
      </c>
      <c r="E264" s="154" t="s">
        <v>19</v>
      </c>
      <c r="F264" s="155" t="s">
        <v>416</v>
      </c>
      <c r="H264" s="156">
        <v>0.92800000000000005</v>
      </c>
      <c r="I264" s="157"/>
      <c r="L264" s="153"/>
      <c r="M264" s="158"/>
      <c r="T264" s="159"/>
      <c r="AT264" s="154" t="s">
        <v>218</v>
      </c>
      <c r="AU264" s="154" t="s">
        <v>85</v>
      </c>
      <c r="AV264" s="13" t="s">
        <v>85</v>
      </c>
      <c r="AW264" s="13" t="s">
        <v>35</v>
      </c>
      <c r="AX264" s="13" t="s">
        <v>75</v>
      </c>
      <c r="AY264" s="154" t="s">
        <v>208</v>
      </c>
    </row>
    <row r="265" spans="2:65" s="14" customFormat="1" x14ac:dyDescent="0.2">
      <c r="B265" s="160"/>
      <c r="D265" s="147" t="s">
        <v>218</v>
      </c>
      <c r="E265" s="161" t="s">
        <v>19</v>
      </c>
      <c r="F265" s="162" t="s">
        <v>221</v>
      </c>
      <c r="H265" s="163">
        <v>0.92800000000000005</v>
      </c>
      <c r="I265" s="164"/>
      <c r="L265" s="160"/>
      <c r="M265" s="165"/>
      <c r="T265" s="166"/>
      <c r="AT265" s="161" t="s">
        <v>218</v>
      </c>
      <c r="AU265" s="161" t="s">
        <v>85</v>
      </c>
      <c r="AV265" s="14" t="s">
        <v>214</v>
      </c>
      <c r="AW265" s="14" t="s">
        <v>35</v>
      </c>
      <c r="AX265" s="14" t="s">
        <v>83</v>
      </c>
      <c r="AY265" s="161" t="s">
        <v>208</v>
      </c>
    </row>
    <row r="266" spans="2:65" s="1" customFormat="1" ht="22.25" customHeight="1" x14ac:dyDescent="0.2">
      <c r="B266" s="33"/>
      <c r="C266" s="129" t="s">
        <v>417</v>
      </c>
      <c r="D266" s="129" t="s">
        <v>210</v>
      </c>
      <c r="E266" s="130" t="s">
        <v>418</v>
      </c>
      <c r="F266" s="131" t="s">
        <v>419</v>
      </c>
      <c r="G266" s="132" t="s">
        <v>109</v>
      </c>
      <c r="H266" s="133">
        <v>3.3660000000000001</v>
      </c>
      <c r="I266" s="134"/>
      <c r="J266" s="135">
        <f>ROUND(I266*H266,2)</f>
        <v>0</v>
      </c>
      <c r="K266" s="131" t="s">
        <v>213</v>
      </c>
      <c r="L266" s="33"/>
      <c r="M266" s="136" t="s">
        <v>19</v>
      </c>
      <c r="N266" s="137" t="s">
        <v>46</v>
      </c>
      <c r="P266" s="138">
        <f>O266*H266</f>
        <v>0</v>
      </c>
      <c r="Q266" s="138">
        <v>0.16352</v>
      </c>
      <c r="R266" s="138">
        <f>Q266*H266</f>
        <v>0.55040832000000006</v>
      </c>
      <c r="S266" s="138">
        <v>0</v>
      </c>
      <c r="T266" s="139">
        <f>S266*H266</f>
        <v>0</v>
      </c>
      <c r="AR266" s="140" t="s">
        <v>214</v>
      </c>
      <c r="AT266" s="140" t="s">
        <v>210</v>
      </c>
      <c r="AU266" s="140" t="s">
        <v>85</v>
      </c>
      <c r="AY266" s="18" t="s">
        <v>208</v>
      </c>
      <c r="BE266" s="141">
        <f>IF(N266="základní",J266,0)</f>
        <v>0</v>
      </c>
      <c r="BF266" s="141">
        <f>IF(N266="snížená",J266,0)</f>
        <v>0</v>
      </c>
      <c r="BG266" s="141">
        <f>IF(N266="zákl. přenesená",J266,0)</f>
        <v>0</v>
      </c>
      <c r="BH266" s="141">
        <f>IF(N266="sníž. přenesená",J266,0)</f>
        <v>0</v>
      </c>
      <c r="BI266" s="141">
        <f>IF(N266="nulová",J266,0)</f>
        <v>0</v>
      </c>
      <c r="BJ266" s="18" t="s">
        <v>83</v>
      </c>
      <c r="BK266" s="141">
        <f>ROUND(I266*H266,2)</f>
        <v>0</v>
      </c>
      <c r="BL266" s="18" t="s">
        <v>214</v>
      </c>
      <c r="BM266" s="140" t="s">
        <v>420</v>
      </c>
    </row>
    <row r="267" spans="2:65" s="1" customFormat="1" x14ac:dyDescent="0.2">
      <c r="B267" s="33"/>
      <c r="D267" s="142" t="s">
        <v>216</v>
      </c>
      <c r="F267" s="143" t="s">
        <v>421</v>
      </c>
      <c r="I267" s="144"/>
      <c r="L267" s="33"/>
      <c r="M267" s="145"/>
      <c r="T267" s="54"/>
      <c r="AT267" s="18" t="s">
        <v>216</v>
      </c>
      <c r="AU267" s="18" t="s">
        <v>85</v>
      </c>
    </row>
    <row r="268" spans="2:65" s="12" customFormat="1" x14ac:dyDescent="0.2">
      <c r="B268" s="146"/>
      <c r="D268" s="147" t="s">
        <v>218</v>
      </c>
      <c r="E268" s="148" t="s">
        <v>19</v>
      </c>
      <c r="F268" s="149" t="s">
        <v>422</v>
      </c>
      <c r="H268" s="148" t="s">
        <v>19</v>
      </c>
      <c r="I268" s="150"/>
      <c r="L268" s="146"/>
      <c r="M268" s="151"/>
      <c r="T268" s="152"/>
      <c r="AT268" s="148" t="s">
        <v>218</v>
      </c>
      <c r="AU268" s="148" t="s">
        <v>85</v>
      </c>
      <c r="AV268" s="12" t="s">
        <v>83</v>
      </c>
      <c r="AW268" s="12" t="s">
        <v>35</v>
      </c>
      <c r="AX268" s="12" t="s">
        <v>75</v>
      </c>
      <c r="AY268" s="148" t="s">
        <v>208</v>
      </c>
    </row>
    <row r="269" spans="2:65" s="13" customFormat="1" x14ac:dyDescent="0.2">
      <c r="B269" s="153"/>
      <c r="D269" s="147" t="s">
        <v>218</v>
      </c>
      <c r="E269" s="154" t="s">
        <v>19</v>
      </c>
      <c r="F269" s="155" t="s">
        <v>423</v>
      </c>
      <c r="H269" s="156">
        <v>3.3660000000000001</v>
      </c>
      <c r="I269" s="157"/>
      <c r="L269" s="153"/>
      <c r="M269" s="158"/>
      <c r="T269" s="159"/>
      <c r="AT269" s="154" t="s">
        <v>218</v>
      </c>
      <c r="AU269" s="154" t="s">
        <v>85</v>
      </c>
      <c r="AV269" s="13" t="s">
        <v>85</v>
      </c>
      <c r="AW269" s="13" t="s">
        <v>35</v>
      </c>
      <c r="AX269" s="13" t="s">
        <v>75</v>
      </c>
      <c r="AY269" s="154" t="s">
        <v>208</v>
      </c>
    </row>
    <row r="270" spans="2:65" s="14" customFormat="1" x14ac:dyDescent="0.2">
      <c r="B270" s="160"/>
      <c r="D270" s="147" t="s">
        <v>218</v>
      </c>
      <c r="E270" s="161" t="s">
        <v>19</v>
      </c>
      <c r="F270" s="162" t="s">
        <v>221</v>
      </c>
      <c r="H270" s="163">
        <v>3.3660000000000001</v>
      </c>
      <c r="I270" s="164"/>
      <c r="L270" s="160"/>
      <c r="M270" s="165"/>
      <c r="T270" s="166"/>
      <c r="AT270" s="161" t="s">
        <v>218</v>
      </c>
      <c r="AU270" s="161" t="s">
        <v>85</v>
      </c>
      <c r="AV270" s="14" t="s">
        <v>214</v>
      </c>
      <c r="AW270" s="14" t="s">
        <v>35</v>
      </c>
      <c r="AX270" s="14" t="s">
        <v>83</v>
      </c>
      <c r="AY270" s="161" t="s">
        <v>208</v>
      </c>
    </row>
    <row r="271" spans="2:65" s="1" customFormat="1" ht="24.75" customHeight="1" x14ac:dyDescent="0.2">
      <c r="B271" s="33"/>
      <c r="C271" s="129" t="s">
        <v>424</v>
      </c>
      <c r="D271" s="129" t="s">
        <v>210</v>
      </c>
      <c r="E271" s="130" t="s">
        <v>425</v>
      </c>
      <c r="F271" s="131" t="s">
        <v>426</v>
      </c>
      <c r="G271" s="132" t="s">
        <v>109</v>
      </c>
      <c r="H271" s="133">
        <v>4.2939999999999996</v>
      </c>
      <c r="I271" s="134"/>
      <c r="J271" s="135">
        <f>ROUND(I271*H271,2)</f>
        <v>0</v>
      </c>
      <c r="K271" s="131" t="s">
        <v>213</v>
      </c>
      <c r="L271" s="33"/>
      <c r="M271" s="136" t="s">
        <v>19</v>
      </c>
      <c r="N271" s="137" t="s">
        <v>46</v>
      </c>
      <c r="P271" s="138">
        <f>O271*H271</f>
        <v>0</v>
      </c>
      <c r="Q271" s="138">
        <v>7.8499999999999993E-3</v>
      </c>
      <c r="R271" s="138">
        <f>Q271*H271</f>
        <v>3.3707899999999992E-2</v>
      </c>
      <c r="S271" s="138">
        <v>0</v>
      </c>
      <c r="T271" s="139">
        <f>S271*H271</f>
        <v>0</v>
      </c>
      <c r="AR271" s="140" t="s">
        <v>214</v>
      </c>
      <c r="AT271" s="140" t="s">
        <v>210</v>
      </c>
      <c r="AU271" s="140" t="s">
        <v>85</v>
      </c>
      <c r="AY271" s="18" t="s">
        <v>208</v>
      </c>
      <c r="BE271" s="141">
        <f>IF(N271="základní",J271,0)</f>
        <v>0</v>
      </c>
      <c r="BF271" s="141">
        <f>IF(N271="snížená",J271,0)</f>
        <v>0</v>
      </c>
      <c r="BG271" s="141">
        <f>IF(N271="zákl. přenesená",J271,0)</f>
        <v>0</v>
      </c>
      <c r="BH271" s="141">
        <f>IF(N271="sníž. přenesená",J271,0)</f>
        <v>0</v>
      </c>
      <c r="BI271" s="141">
        <f>IF(N271="nulová",J271,0)</f>
        <v>0</v>
      </c>
      <c r="BJ271" s="18" t="s">
        <v>83</v>
      </c>
      <c r="BK271" s="141">
        <f>ROUND(I271*H271,2)</f>
        <v>0</v>
      </c>
      <c r="BL271" s="18" t="s">
        <v>214</v>
      </c>
      <c r="BM271" s="140" t="s">
        <v>427</v>
      </c>
    </row>
    <row r="272" spans="2:65" s="1" customFormat="1" x14ac:dyDescent="0.2">
      <c r="B272" s="33"/>
      <c r="D272" s="142" t="s">
        <v>216</v>
      </c>
      <c r="F272" s="143" t="s">
        <v>428</v>
      </c>
      <c r="I272" s="144"/>
      <c r="L272" s="33"/>
      <c r="M272" s="145"/>
      <c r="T272" s="54"/>
      <c r="AT272" s="18" t="s">
        <v>216</v>
      </c>
      <c r="AU272" s="18" t="s">
        <v>85</v>
      </c>
    </row>
    <row r="273" spans="2:65" s="12" customFormat="1" x14ac:dyDescent="0.2">
      <c r="B273" s="146"/>
      <c r="D273" s="147" t="s">
        <v>218</v>
      </c>
      <c r="E273" s="148" t="s">
        <v>19</v>
      </c>
      <c r="F273" s="149" t="s">
        <v>415</v>
      </c>
      <c r="H273" s="148" t="s">
        <v>19</v>
      </c>
      <c r="I273" s="150"/>
      <c r="L273" s="146"/>
      <c r="M273" s="151"/>
      <c r="T273" s="152"/>
      <c r="AT273" s="148" t="s">
        <v>218</v>
      </c>
      <c r="AU273" s="148" t="s">
        <v>85</v>
      </c>
      <c r="AV273" s="12" t="s">
        <v>83</v>
      </c>
      <c r="AW273" s="12" t="s">
        <v>35</v>
      </c>
      <c r="AX273" s="12" t="s">
        <v>75</v>
      </c>
      <c r="AY273" s="148" t="s">
        <v>208</v>
      </c>
    </row>
    <row r="274" spans="2:65" s="13" customFormat="1" x14ac:dyDescent="0.2">
      <c r="B274" s="153"/>
      <c r="D274" s="147" t="s">
        <v>218</v>
      </c>
      <c r="E274" s="154" t="s">
        <v>19</v>
      </c>
      <c r="F274" s="155" t="s">
        <v>429</v>
      </c>
      <c r="H274" s="156">
        <v>0.92800000000000005</v>
      </c>
      <c r="I274" s="157"/>
      <c r="L274" s="153"/>
      <c r="M274" s="158"/>
      <c r="T274" s="159"/>
      <c r="AT274" s="154" t="s">
        <v>218</v>
      </c>
      <c r="AU274" s="154" t="s">
        <v>85</v>
      </c>
      <c r="AV274" s="13" t="s">
        <v>85</v>
      </c>
      <c r="AW274" s="13" t="s">
        <v>35</v>
      </c>
      <c r="AX274" s="13" t="s">
        <v>75</v>
      </c>
      <c r="AY274" s="154" t="s">
        <v>208</v>
      </c>
    </row>
    <row r="275" spans="2:65" s="12" customFormat="1" x14ac:dyDescent="0.2">
      <c r="B275" s="146"/>
      <c r="D275" s="147" t="s">
        <v>218</v>
      </c>
      <c r="E275" s="148" t="s">
        <v>19</v>
      </c>
      <c r="F275" s="149" t="s">
        <v>422</v>
      </c>
      <c r="H275" s="148" t="s">
        <v>19</v>
      </c>
      <c r="I275" s="150"/>
      <c r="L275" s="146"/>
      <c r="M275" s="151"/>
      <c r="T275" s="152"/>
      <c r="AT275" s="148" t="s">
        <v>218</v>
      </c>
      <c r="AU275" s="148" t="s">
        <v>85</v>
      </c>
      <c r="AV275" s="12" t="s">
        <v>83</v>
      </c>
      <c r="AW275" s="12" t="s">
        <v>35</v>
      </c>
      <c r="AX275" s="12" t="s">
        <v>75</v>
      </c>
      <c r="AY275" s="148" t="s">
        <v>208</v>
      </c>
    </row>
    <row r="276" spans="2:65" s="13" customFormat="1" x14ac:dyDescent="0.2">
      <c r="B276" s="153"/>
      <c r="D276" s="147" t="s">
        <v>218</v>
      </c>
      <c r="E276" s="154" t="s">
        <v>19</v>
      </c>
      <c r="F276" s="155" t="s">
        <v>430</v>
      </c>
      <c r="H276" s="156">
        <v>3.3660000000000001</v>
      </c>
      <c r="I276" s="157"/>
      <c r="L276" s="153"/>
      <c r="M276" s="158"/>
      <c r="T276" s="159"/>
      <c r="AT276" s="154" t="s">
        <v>218</v>
      </c>
      <c r="AU276" s="154" t="s">
        <v>85</v>
      </c>
      <c r="AV276" s="13" t="s">
        <v>85</v>
      </c>
      <c r="AW276" s="13" t="s">
        <v>35</v>
      </c>
      <c r="AX276" s="13" t="s">
        <v>75</v>
      </c>
      <c r="AY276" s="154" t="s">
        <v>208</v>
      </c>
    </row>
    <row r="277" spans="2:65" s="14" customFormat="1" x14ac:dyDescent="0.2">
      <c r="B277" s="160"/>
      <c r="D277" s="147" t="s">
        <v>218</v>
      </c>
      <c r="E277" s="161" t="s">
        <v>19</v>
      </c>
      <c r="F277" s="162" t="s">
        <v>221</v>
      </c>
      <c r="H277" s="163">
        <v>4.2939999999999996</v>
      </c>
      <c r="I277" s="164"/>
      <c r="L277" s="160"/>
      <c r="M277" s="165"/>
      <c r="T277" s="166"/>
      <c r="AT277" s="161" t="s">
        <v>218</v>
      </c>
      <c r="AU277" s="161" t="s">
        <v>85</v>
      </c>
      <c r="AV277" s="14" t="s">
        <v>214</v>
      </c>
      <c r="AW277" s="14" t="s">
        <v>35</v>
      </c>
      <c r="AX277" s="14" t="s">
        <v>83</v>
      </c>
      <c r="AY277" s="161" t="s">
        <v>208</v>
      </c>
    </row>
    <row r="278" spans="2:65" s="11" customFormat="1" ht="22.75" customHeight="1" x14ac:dyDescent="0.25">
      <c r="B278" s="117"/>
      <c r="D278" s="118" t="s">
        <v>74</v>
      </c>
      <c r="E278" s="127" t="s">
        <v>214</v>
      </c>
      <c r="F278" s="127" t="s">
        <v>431</v>
      </c>
      <c r="I278" s="120"/>
      <c r="J278" s="128">
        <f>BK278</f>
        <v>0</v>
      </c>
      <c r="L278" s="117"/>
      <c r="M278" s="122"/>
      <c r="P278" s="123">
        <f>SUM(P279:P282)</f>
        <v>0</v>
      </c>
      <c r="R278" s="123">
        <f>SUM(R279:R282)</f>
        <v>0.86587999999999998</v>
      </c>
      <c r="T278" s="124">
        <f>SUM(T279:T282)</f>
        <v>0</v>
      </c>
      <c r="AR278" s="118" t="s">
        <v>83</v>
      </c>
      <c r="AT278" s="125" t="s">
        <v>74</v>
      </c>
      <c r="AU278" s="125" t="s">
        <v>83</v>
      </c>
      <c r="AY278" s="118" t="s">
        <v>208</v>
      </c>
      <c r="BK278" s="126">
        <f>SUM(BK279:BK282)</f>
        <v>0</v>
      </c>
    </row>
    <row r="279" spans="2:65" s="1" customFormat="1" ht="24.75" customHeight="1" x14ac:dyDescent="0.2">
      <c r="B279" s="33"/>
      <c r="C279" s="129" t="s">
        <v>432</v>
      </c>
      <c r="D279" s="129" t="s">
        <v>210</v>
      </c>
      <c r="E279" s="130" t="s">
        <v>433</v>
      </c>
      <c r="F279" s="131" t="s">
        <v>434</v>
      </c>
      <c r="G279" s="132" t="s">
        <v>307</v>
      </c>
      <c r="H279" s="133">
        <v>4</v>
      </c>
      <c r="I279" s="134"/>
      <c r="J279" s="135">
        <f>ROUND(I279*H279,2)</f>
        <v>0</v>
      </c>
      <c r="K279" s="131" t="s">
        <v>213</v>
      </c>
      <c r="L279" s="33"/>
      <c r="M279" s="136" t="s">
        <v>19</v>
      </c>
      <c r="N279" s="137" t="s">
        <v>46</v>
      </c>
      <c r="P279" s="138">
        <f>O279*H279</f>
        <v>0</v>
      </c>
      <c r="Q279" s="138">
        <v>6.6600000000000006E-2</v>
      </c>
      <c r="R279" s="138">
        <f>Q279*H279</f>
        <v>0.26640000000000003</v>
      </c>
      <c r="S279" s="138">
        <v>0</v>
      </c>
      <c r="T279" s="139">
        <f>S279*H279</f>
        <v>0</v>
      </c>
      <c r="AR279" s="140" t="s">
        <v>214</v>
      </c>
      <c r="AT279" s="140" t="s">
        <v>210</v>
      </c>
      <c r="AU279" s="140" t="s">
        <v>85</v>
      </c>
      <c r="AY279" s="18" t="s">
        <v>208</v>
      </c>
      <c r="BE279" s="141">
        <f>IF(N279="základní",J279,0)</f>
        <v>0</v>
      </c>
      <c r="BF279" s="141">
        <f>IF(N279="snížená",J279,0)</f>
        <v>0</v>
      </c>
      <c r="BG279" s="141">
        <f>IF(N279="zákl. přenesená",J279,0)</f>
        <v>0</v>
      </c>
      <c r="BH279" s="141">
        <f>IF(N279="sníž. přenesená",J279,0)</f>
        <v>0</v>
      </c>
      <c r="BI279" s="141">
        <f>IF(N279="nulová",J279,0)</f>
        <v>0</v>
      </c>
      <c r="BJ279" s="18" t="s">
        <v>83</v>
      </c>
      <c r="BK279" s="141">
        <f>ROUND(I279*H279,2)</f>
        <v>0</v>
      </c>
      <c r="BL279" s="18" t="s">
        <v>214</v>
      </c>
      <c r="BM279" s="140" t="s">
        <v>435</v>
      </c>
    </row>
    <row r="280" spans="2:65" s="1" customFormat="1" x14ac:dyDescent="0.2">
      <c r="B280" s="33"/>
      <c r="D280" s="142" t="s">
        <v>216</v>
      </c>
      <c r="F280" s="143" t="s">
        <v>436</v>
      </c>
      <c r="I280" s="144"/>
      <c r="L280" s="33"/>
      <c r="M280" s="145"/>
      <c r="T280" s="54"/>
      <c r="AT280" s="18" t="s">
        <v>216</v>
      </c>
      <c r="AU280" s="18" t="s">
        <v>85</v>
      </c>
    </row>
    <row r="281" spans="2:65" s="1" customFormat="1" ht="24.75" customHeight="1" x14ac:dyDescent="0.2">
      <c r="B281" s="33"/>
      <c r="C281" s="129" t="s">
        <v>437</v>
      </c>
      <c r="D281" s="129" t="s">
        <v>210</v>
      </c>
      <c r="E281" s="130" t="s">
        <v>438</v>
      </c>
      <c r="F281" s="131" t="s">
        <v>439</v>
      </c>
      <c r="G281" s="132" t="s">
        <v>307</v>
      </c>
      <c r="H281" s="133">
        <v>4</v>
      </c>
      <c r="I281" s="134"/>
      <c r="J281" s="135">
        <f>ROUND(I281*H281,2)</f>
        <v>0</v>
      </c>
      <c r="K281" s="131" t="s">
        <v>213</v>
      </c>
      <c r="L281" s="33"/>
      <c r="M281" s="136" t="s">
        <v>19</v>
      </c>
      <c r="N281" s="137" t="s">
        <v>46</v>
      </c>
      <c r="P281" s="138">
        <f>O281*H281</f>
        <v>0</v>
      </c>
      <c r="Q281" s="138">
        <v>0.14987</v>
      </c>
      <c r="R281" s="138">
        <f>Q281*H281</f>
        <v>0.59948000000000001</v>
      </c>
      <c r="S281" s="138">
        <v>0</v>
      </c>
      <c r="T281" s="139">
        <f>S281*H281</f>
        <v>0</v>
      </c>
      <c r="AR281" s="140" t="s">
        <v>214</v>
      </c>
      <c r="AT281" s="140" t="s">
        <v>210</v>
      </c>
      <c r="AU281" s="140" t="s">
        <v>85</v>
      </c>
      <c r="AY281" s="18" t="s">
        <v>208</v>
      </c>
      <c r="BE281" s="141">
        <f>IF(N281="základní",J281,0)</f>
        <v>0</v>
      </c>
      <c r="BF281" s="141">
        <f>IF(N281="snížená",J281,0)</f>
        <v>0</v>
      </c>
      <c r="BG281" s="141">
        <f>IF(N281="zákl. přenesená",J281,0)</f>
        <v>0</v>
      </c>
      <c r="BH281" s="141">
        <f>IF(N281="sníž. přenesená",J281,0)</f>
        <v>0</v>
      </c>
      <c r="BI281" s="141">
        <f>IF(N281="nulová",J281,0)</f>
        <v>0</v>
      </c>
      <c r="BJ281" s="18" t="s">
        <v>83</v>
      </c>
      <c r="BK281" s="141">
        <f>ROUND(I281*H281,2)</f>
        <v>0</v>
      </c>
      <c r="BL281" s="18" t="s">
        <v>214</v>
      </c>
      <c r="BM281" s="140" t="s">
        <v>440</v>
      </c>
    </row>
    <row r="282" spans="2:65" s="1" customFormat="1" x14ac:dyDescent="0.2">
      <c r="B282" s="33"/>
      <c r="D282" s="142" t="s">
        <v>216</v>
      </c>
      <c r="F282" s="143" t="s">
        <v>441</v>
      </c>
      <c r="I282" s="144"/>
      <c r="L282" s="33"/>
      <c r="M282" s="145"/>
      <c r="T282" s="54"/>
      <c r="AT282" s="18" t="s">
        <v>216</v>
      </c>
      <c r="AU282" s="18" t="s">
        <v>85</v>
      </c>
    </row>
    <row r="283" spans="2:65" s="11" customFormat="1" ht="22.75" customHeight="1" x14ac:dyDescent="0.25">
      <c r="B283" s="117"/>
      <c r="D283" s="118" t="s">
        <v>74</v>
      </c>
      <c r="E283" s="127" t="s">
        <v>240</v>
      </c>
      <c r="F283" s="127" t="s">
        <v>442</v>
      </c>
      <c r="I283" s="120"/>
      <c r="J283" s="128">
        <f>BK283</f>
        <v>0</v>
      </c>
      <c r="L283" s="117"/>
      <c r="M283" s="122"/>
      <c r="P283" s="123">
        <f>SUM(P284:P291)</f>
        <v>0</v>
      </c>
      <c r="R283" s="123">
        <f>SUM(R284:R291)</f>
        <v>6.8369099999999996</v>
      </c>
      <c r="T283" s="124">
        <f>SUM(T284:T291)</f>
        <v>0</v>
      </c>
      <c r="AR283" s="118" t="s">
        <v>83</v>
      </c>
      <c r="AT283" s="125" t="s">
        <v>74</v>
      </c>
      <c r="AU283" s="125" t="s">
        <v>83</v>
      </c>
      <c r="AY283" s="118" t="s">
        <v>208</v>
      </c>
      <c r="BK283" s="126">
        <f>SUM(BK284:BK291)</f>
        <v>0</v>
      </c>
    </row>
    <row r="284" spans="2:65" s="1" customFormat="1" ht="22.25" customHeight="1" x14ac:dyDescent="0.2">
      <c r="B284" s="33"/>
      <c r="C284" s="129" t="s">
        <v>443</v>
      </c>
      <c r="D284" s="129" t="s">
        <v>210</v>
      </c>
      <c r="E284" s="130" t="s">
        <v>444</v>
      </c>
      <c r="F284" s="131" t="s">
        <v>445</v>
      </c>
      <c r="G284" s="132" t="s">
        <v>109</v>
      </c>
      <c r="H284" s="133">
        <v>39.18</v>
      </c>
      <c r="I284" s="134"/>
      <c r="J284" s="135">
        <f>ROUND(I284*H284,2)</f>
        <v>0</v>
      </c>
      <c r="K284" s="131" t="s">
        <v>213</v>
      </c>
      <c r="L284" s="33"/>
      <c r="M284" s="136" t="s">
        <v>19</v>
      </c>
      <c r="N284" s="137" t="s">
        <v>46</v>
      </c>
      <c r="P284" s="138">
        <f>O284*H284</f>
        <v>0</v>
      </c>
      <c r="Q284" s="138">
        <v>0</v>
      </c>
      <c r="R284" s="138">
        <f>Q284*H284</f>
        <v>0</v>
      </c>
      <c r="S284" s="138">
        <v>0</v>
      </c>
      <c r="T284" s="139">
        <f>S284*H284</f>
        <v>0</v>
      </c>
      <c r="AR284" s="140" t="s">
        <v>214</v>
      </c>
      <c r="AT284" s="140" t="s">
        <v>210</v>
      </c>
      <c r="AU284" s="140" t="s">
        <v>85</v>
      </c>
      <c r="AY284" s="18" t="s">
        <v>208</v>
      </c>
      <c r="BE284" s="141">
        <f>IF(N284="základní",J284,0)</f>
        <v>0</v>
      </c>
      <c r="BF284" s="141">
        <f>IF(N284="snížená",J284,0)</f>
        <v>0</v>
      </c>
      <c r="BG284" s="141">
        <f>IF(N284="zákl. přenesená",J284,0)</f>
        <v>0</v>
      </c>
      <c r="BH284" s="141">
        <f>IF(N284="sníž. přenesená",J284,0)</f>
        <v>0</v>
      </c>
      <c r="BI284" s="141">
        <f>IF(N284="nulová",J284,0)</f>
        <v>0</v>
      </c>
      <c r="BJ284" s="18" t="s">
        <v>83</v>
      </c>
      <c r="BK284" s="141">
        <f>ROUND(I284*H284,2)</f>
        <v>0</v>
      </c>
      <c r="BL284" s="18" t="s">
        <v>214</v>
      </c>
      <c r="BM284" s="140" t="s">
        <v>446</v>
      </c>
    </row>
    <row r="285" spans="2:65" s="1" customFormat="1" x14ac:dyDescent="0.2">
      <c r="B285" s="33"/>
      <c r="D285" s="142" t="s">
        <v>216</v>
      </c>
      <c r="F285" s="143" t="s">
        <v>447</v>
      </c>
      <c r="I285" s="144"/>
      <c r="L285" s="33"/>
      <c r="M285" s="145"/>
      <c r="T285" s="54"/>
      <c r="AT285" s="18" t="s">
        <v>216</v>
      </c>
      <c r="AU285" s="18" t="s">
        <v>85</v>
      </c>
    </row>
    <row r="286" spans="2:65" s="13" customFormat="1" x14ac:dyDescent="0.2">
      <c r="B286" s="153"/>
      <c r="D286" s="147" t="s">
        <v>218</v>
      </c>
      <c r="E286" s="154" t="s">
        <v>19</v>
      </c>
      <c r="F286" s="155" t="s">
        <v>226</v>
      </c>
      <c r="H286" s="156">
        <v>39.18</v>
      </c>
      <c r="I286" s="157"/>
      <c r="L286" s="153"/>
      <c r="M286" s="158"/>
      <c r="T286" s="159"/>
      <c r="AT286" s="154" t="s">
        <v>218</v>
      </c>
      <c r="AU286" s="154" t="s">
        <v>85</v>
      </c>
      <c r="AV286" s="13" t="s">
        <v>85</v>
      </c>
      <c r="AW286" s="13" t="s">
        <v>35</v>
      </c>
      <c r="AX286" s="13" t="s">
        <v>75</v>
      </c>
      <c r="AY286" s="154" t="s">
        <v>208</v>
      </c>
    </row>
    <row r="287" spans="2:65" s="14" customFormat="1" x14ac:dyDescent="0.2">
      <c r="B287" s="160"/>
      <c r="D287" s="147" t="s">
        <v>218</v>
      </c>
      <c r="E287" s="161" t="s">
        <v>19</v>
      </c>
      <c r="F287" s="162" t="s">
        <v>221</v>
      </c>
      <c r="H287" s="163">
        <v>39.18</v>
      </c>
      <c r="I287" s="164"/>
      <c r="L287" s="160"/>
      <c r="M287" s="165"/>
      <c r="T287" s="166"/>
      <c r="AT287" s="161" t="s">
        <v>218</v>
      </c>
      <c r="AU287" s="161" t="s">
        <v>85</v>
      </c>
      <c r="AV287" s="14" t="s">
        <v>214</v>
      </c>
      <c r="AW287" s="14" t="s">
        <v>35</v>
      </c>
      <c r="AX287" s="14" t="s">
        <v>83</v>
      </c>
      <c r="AY287" s="161" t="s">
        <v>208</v>
      </c>
    </row>
    <row r="288" spans="2:65" s="1" customFormat="1" ht="33.4" customHeight="1" x14ac:dyDescent="0.2">
      <c r="B288" s="33"/>
      <c r="C288" s="129" t="s">
        <v>448</v>
      </c>
      <c r="D288" s="129" t="s">
        <v>210</v>
      </c>
      <c r="E288" s="130" t="s">
        <v>449</v>
      </c>
      <c r="F288" s="131" t="s">
        <v>450</v>
      </c>
      <c r="G288" s="132" t="s">
        <v>109</v>
      </c>
      <c r="H288" s="133">
        <v>39.18</v>
      </c>
      <c r="I288" s="134"/>
      <c r="J288" s="135">
        <f>ROUND(I288*H288,2)</f>
        <v>0</v>
      </c>
      <c r="K288" s="131" t="s">
        <v>213</v>
      </c>
      <c r="L288" s="33"/>
      <c r="M288" s="136" t="s">
        <v>19</v>
      </c>
      <c r="N288" s="137" t="s">
        <v>46</v>
      </c>
      <c r="P288" s="138">
        <f>O288*H288</f>
        <v>0</v>
      </c>
      <c r="Q288" s="138">
        <v>0.17449999999999999</v>
      </c>
      <c r="R288" s="138">
        <f>Q288*H288</f>
        <v>6.8369099999999996</v>
      </c>
      <c r="S288" s="138">
        <v>0</v>
      </c>
      <c r="T288" s="139">
        <f>S288*H288</f>
        <v>0</v>
      </c>
      <c r="AR288" s="140" t="s">
        <v>214</v>
      </c>
      <c r="AT288" s="140" t="s">
        <v>210</v>
      </c>
      <c r="AU288" s="140" t="s">
        <v>85</v>
      </c>
      <c r="AY288" s="18" t="s">
        <v>208</v>
      </c>
      <c r="BE288" s="141">
        <f>IF(N288="základní",J288,0)</f>
        <v>0</v>
      </c>
      <c r="BF288" s="141">
        <f>IF(N288="snížená",J288,0)</f>
        <v>0</v>
      </c>
      <c r="BG288" s="141">
        <f>IF(N288="zákl. přenesená",J288,0)</f>
        <v>0</v>
      </c>
      <c r="BH288" s="141">
        <f>IF(N288="sníž. přenesená",J288,0)</f>
        <v>0</v>
      </c>
      <c r="BI288" s="141">
        <f>IF(N288="nulová",J288,0)</f>
        <v>0</v>
      </c>
      <c r="BJ288" s="18" t="s">
        <v>83</v>
      </c>
      <c r="BK288" s="141">
        <f>ROUND(I288*H288,2)</f>
        <v>0</v>
      </c>
      <c r="BL288" s="18" t="s">
        <v>214</v>
      </c>
      <c r="BM288" s="140" t="s">
        <v>451</v>
      </c>
    </row>
    <row r="289" spans="2:65" s="1" customFormat="1" x14ac:dyDescent="0.2">
      <c r="B289" s="33"/>
      <c r="D289" s="142" t="s">
        <v>216</v>
      </c>
      <c r="F289" s="143" t="s">
        <v>452</v>
      </c>
      <c r="I289" s="144"/>
      <c r="L289" s="33"/>
      <c r="M289" s="145"/>
      <c r="T289" s="54"/>
      <c r="AT289" s="18" t="s">
        <v>216</v>
      </c>
      <c r="AU289" s="18" t="s">
        <v>85</v>
      </c>
    </row>
    <row r="290" spans="2:65" s="13" customFormat="1" x14ac:dyDescent="0.2">
      <c r="B290" s="153"/>
      <c r="D290" s="147" t="s">
        <v>218</v>
      </c>
      <c r="E290" s="154" t="s">
        <v>19</v>
      </c>
      <c r="F290" s="155" t="s">
        <v>226</v>
      </c>
      <c r="H290" s="156">
        <v>39.18</v>
      </c>
      <c r="I290" s="157"/>
      <c r="L290" s="153"/>
      <c r="M290" s="158"/>
      <c r="T290" s="159"/>
      <c r="AT290" s="154" t="s">
        <v>218</v>
      </c>
      <c r="AU290" s="154" t="s">
        <v>85</v>
      </c>
      <c r="AV290" s="13" t="s">
        <v>85</v>
      </c>
      <c r="AW290" s="13" t="s">
        <v>35</v>
      </c>
      <c r="AX290" s="13" t="s">
        <v>75</v>
      </c>
      <c r="AY290" s="154" t="s">
        <v>208</v>
      </c>
    </row>
    <row r="291" spans="2:65" s="14" customFormat="1" x14ac:dyDescent="0.2">
      <c r="B291" s="160"/>
      <c r="D291" s="147" t="s">
        <v>218</v>
      </c>
      <c r="E291" s="161" t="s">
        <v>19</v>
      </c>
      <c r="F291" s="162" t="s">
        <v>221</v>
      </c>
      <c r="H291" s="163">
        <v>39.18</v>
      </c>
      <c r="I291" s="164"/>
      <c r="L291" s="160"/>
      <c r="M291" s="165"/>
      <c r="T291" s="166"/>
      <c r="AT291" s="161" t="s">
        <v>218</v>
      </c>
      <c r="AU291" s="161" t="s">
        <v>85</v>
      </c>
      <c r="AV291" s="14" t="s">
        <v>214</v>
      </c>
      <c r="AW291" s="14" t="s">
        <v>35</v>
      </c>
      <c r="AX291" s="14" t="s">
        <v>83</v>
      </c>
      <c r="AY291" s="161" t="s">
        <v>208</v>
      </c>
    </row>
    <row r="292" spans="2:65" s="11" customFormat="1" ht="22.75" customHeight="1" x14ac:dyDescent="0.25">
      <c r="B292" s="117"/>
      <c r="D292" s="118" t="s">
        <v>74</v>
      </c>
      <c r="E292" s="127" t="s">
        <v>245</v>
      </c>
      <c r="F292" s="127" t="s">
        <v>453</v>
      </c>
      <c r="I292" s="120"/>
      <c r="J292" s="128">
        <f>BK292</f>
        <v>0</v>
      </c>
      <c r="L292" s="117"/>
      <c r="M292" s="122"/>
      <c r="P292" s="123">
        <f>SUM(P293:P461)</f>
        <v>0</v>
      </c>
      <c r="R292" s="123">
        <f>SUM(R293:R461)</f>
        <v>40.856179779999998</v>
      </c>
      <c r="T292" s="124">
        <f>SUM(T293:T461)</f>
        <v>1.0723760000000001E-2</v>
      </c>
      <c r="AR292" s="118" t="s">
        <v>83</v>
      </c>
      <c r="AT292" s="125" t="s">
        <v>74</v>
      </c>
      <c r="AU292" s="125" t="s">
        <v>83</v>
      </c>
      <c r="AY292" s="118" t="s">
        <v>208</v>
      </c>
      <c r="BK292" s="126">
        <f>SUM(BK293:BK461)</f>
        <v>0</v>
      </c>
    </row>
    <row r="293" spans="2:65" s="1" customFormat="1" ht="24.75" customHeight="1" x14ac:dyDescent="0.2">
      <c r="B293" s="33"/>
      <c r="C293" s="129" t="s">
        <v>454</v>
      </c>
      <c r="D293" s="129" t="s">
        <v>210</v>
      </c>
      <c r="E293" s="130" t="s">
        <v>455</v>
      </c>
      <c r="F293" s="131" t="s">
        <v>456</v>
      </c>
      <c r="G293" s="132" t="s">
        <v>109</v>
      </c>
      <c r="H293" s="133">
        <v>145.26599999999999</v>
      </c>
      <c r="I293" s="134"/>
      <c r="J293" s="135">
        <f>ROUND(I293*H293,2)</f>
        <v>0</v>
      </c>
      <c r="K293" s="131" t="s">
        <v>213</v>
      </c>
      <c r="L293" s="33"/>
      <c r="M293" s="136" t="s">
        <v>19</v>
      </c>
      <c r="N293" s="137" t="s">
        <v>46</v>
      </c>
      <c r="P293" s="138">
        <f>O293*H293</f>
        <v>0</v>
      </c>
      <c r="Q293" s="138">
        <v>5.7999999999999996E-3</v>
      </c>
      <c r="R293" s="138">
        <f>Q293*H293</f>
        <v>0.84254279999999993</v>
      </c>
      <c r="S293" s="138">
        <v>0</v>
      </c>
      <c r="T293" s="139">
        <f>S293*H293</f>
        <v>0</v>
      </c>
      <c r="AR293" s="140" t="s">
        <v>214</v>
      </c>
      <c r="AT293" s="140" t="s">
        <v>210</v>
      </c>
      <c r="AU293" s="140" t="s">
        <v>85</v>
      </c>
      <c r="AY293" s="18" t="s">
        <v>208</v>
      </c>
      <c r="BE293" s="141">
        <f>IF(N293="základní",J293,0)</f>
        <v>0</v>
      </c>
      <c r="BF293" s="141">
        <f>IF(N293="snížená",J293,0)</f>
        <v>0</v>
      </c>
      <c r="BG293" s="141">
        <f>IF(N293="zákl. přenesená",J293,0)</f>
        <v>0</v>
      </c>
      <c r="BH293" s="141">
        <f>IF(N293="sníž. přenesená",J293,0)</f>
        <v>0</v>
      </c>
      <c r="BI293" s="141">
        <f>IF(N293="nulová",J293,0)</f>
        <v>0</v>
      </c>
      <c r="BJ293" s="18" t="s">
        <v>83</v>
      </c>
      <c r="BK293" s="141">
        <f>ROUND(I293*H293,2)</f>
        <v>0</v>
      </c>
      <c r="BL293" s="18" t="s">
        <v>214</v>
      </c>
      <c r="BM293" s="140" t="s">
        <v>457</v>
      </c>
    </row>
    <row r="294" spans="2:65" s="1" customFormat="1" x14ac:dyDescent="0.2">
      <c r="B294" s="33"/>
      <c r="D294" s="142" t="s">
        <v>216</v>
      </c>
      <c r="F294" s="143" t="s">
        <v>458</v>
      </c>
      <c r="I294" s="144"/>
      <c r="L294" s="33"/>
      <c r="M294" s="145"/>
      <c r="T294" s="54"/>
      <c r="AT294" s="18" t="s">
        <v>216</v>
      </c>
      <c r="AU294" s="18" t="s">
        <v>85</v>
      </c>
    </row>
    <row r="295" spans="2:65" s="1" customFormat="1" ht="18" x14ac:dyDescent="0.2">
      <c r="B295" s="33"/>
      <c r="D295" s="147" t="s">
        <v>297</v>
      </c>
      <c r="F295" s="167" t="s">
        <v>459</v>
      </c>
      <c r="I295" s="144"/>
      <c r="L295" s="33"/>
      <c r="M295" s="145"/>
      <c r="T295" s="54"/>
      <c r="AT295" s="18" t="s">
        <v>297</v>
      </c>
      <c r="AU295" s="18" t="s">
        <v>85</v>
      </c>
    </row>
    <row r="296" spans="2:65" s="13" customFormat="1" x14ac:dyDescent="0.2">
      <c r="B296" s="153"/>
      <c r="D296" s="147" t="s">
        <v>218</v>
      </c>
      <c r="F296" s="155" t="s">
        <v>460</v>
      </c>
      <c r="H296" s="156">
        <v>145.26599999999999</v>
      </c>
      <c r="I296" s="157"/>
      <c r="L296" s="153"/>
      <c r="M296" s="158"/>
      <c r="T296" s="159"/>
      <c r="AT296" s="154" t="s">
        <v>218</v>
      </c>
      <c r="AU296" s="154" t="s">
        <v>85</v>
      </c>
      <c r="AV296" s="13" t="s">
        <v>85</v>
      </c>
      <c r="AW296" s="13" t="s">
        <v>4</v>
      </c>
      <c r="AX296" s="13" t="s">
        <v>83</v>
      </c>
      <c r="AY296" s="154" t="s">
        <v>208</v>
      </c>
    </row>
    <row r="297" spans="2:65" s="1" customFormat="1" ht="15.75" customHeight="1" x14ac:dyDescent="0.2">
      <c r="B297" s="33"/>
      <c r="C297" s="129" t="s">
        <v>461</v>
      </c>
      <c r="D297" s="129" t="s">
        <v>210</v>
      </c>
      <c r="E297" s="130" t="s">
        <v>462</v>
      </c>
      <c r="F297" s="131" t="s">
        <v>463</v>
      </c>
      <c r="G297" s="132" t="s">
        <v>109</v>
      </c>
      <c r="H297" s="133">
        <v>191.06800000000001</v>
      </c>
      <c r="I297" s="134"/>
      <c r="J297" s="135">
        <f>ROUND(I297*H297,2)</f>
        <v>0</v>
      </c>
      <c r="K297" s="131" t="s">
        <v>19</v>
      </c>
      <c r="L297" s="33"/>
      <c r="M297" s="136" t="s">
        <v>19</v>
      </c>
      <c r="N297" s="137" t="s">
        <v>46</v>
      </c>
      <c r="P297" s="138">
        <f>O297*H297</f>
        <v>0</v>
      </c>
      <c r="Q297" s="138">
        <v>8.0000000000000002E-3</v>
      </c>
      <c r="R297" s="138">
        <f>Q297*H297</f>
        <v>1.5285440000000001</v>
      </c>
      <c r="S297" s="138">
        <v>0</v>
      </c>
      <c r="T297" s="139">
        <f>S297*H297</f>
        <v>0</v>
      </c>
      <c r="AR297" s="140" t="s">
        <v>214</v>
      </c>
      <c r="AT297" s="140" t="s">
        <v>210</v>
      </c>
      <c r="AU297" s="140" t="s">
        <v>85</v>
      </c>
      <c r="AY297" s="18" t="s">
        <v>208</v>
      </c>
      <c r="BE297" s="141">
        <f>IF(N297="základní",J297,0)</f>
        <v>0</v>
      </c>
      <c r="BF297" s="141">
        <f>IF(N297="snížená",J297,0)</f>
        <v>0</v>
      </c>
      <c r="BG297" s="141">
        <f>IF(N297="zákl. přenesená",J297,0)</f>
        <v>0</v>
      </c>
      <c r="BH297" s="141">
        <f>IF(N297="sníž. přenesená",J297,0)</f>
        <v>0</v>
      </c>
      <c r="BI297" s="141">
        <f>IF(N297="nulová",J297,0)</f>
        <v>0</v>
      </c>
      <c r="BJ297" s="18" t="s">
        <v>83</v>
      </c>
      <c r="BK297" s="141">
        <f>ROUND(I297*H297,2)</f>
        <v>0</v>
      </c>
      <c r="BL297" s="18" t="s">
        <v>214</v>
      </c>
      <c r="BM297" s="140" t="s">
        <v>464</v>
      </c>
    </row>
    <row r="298" spans="2:65" s="13" customFormat="1" x14ac:dyDescent="0.2">
      <c r="B298" s="153"/>
      <c r="D298" s="147" t="s">
        <v>218</v>
      </c>
      <c r="E298" s="154" t="s">
        <v>19</v>
      </c>
      <c r="F298" s="155" t="s">
        <v>465</v>
      </c>
      <c r="H298" s="156">
        <v>191.06800000000001</v>
      </c>
      <c r="I298" s="157"/>
      <c r="L298" s="153"/>
      <c r="M298" s="158"/>
      <c r="T298" s="159"/>
      <c r="AT298" s="154" t="s">
        <v>218</v>
      </c>
      <c r="AU298" s="154" t="s">
        <v>85</v>
      </c>
      <c r="AV298" s="13" t="s">
        <v>85</v>
      </c>
      <c r="AW298" s="13" t="s">
        <v>35</v>
      </c>
      <c r="AX298" s="13" t="s">
        <v>75</v>
      </c>
      <c r="AY298" s="154" t="s">
        <v>208</v>
      </c>
    </row>
    <row r="299" spans="2:65" s="14" customFormat="1" x14ac:dyDescent="0.2">
      <c r="B299" s="160"/>
      <c r="D299" s="147" t="s">
        <v>218</v>
      </c>
      <c r="E299" s="161" t="s">
        <v>19</v>
      </c>
      <c r="F299" s="162" t="s">
        <v>221</v>
      </c>
      <c r="H299" s="163">
        <v>191.06800000000001</v>
      </c>
      <c r="I299" s="164"/>
      <c r="L299" s="160"/>
      <c r="M299" s="165"/>
      <c r="T299" s="166"/>
      <c r="AT299" s="161" t="s">
        <v>218</v>
      </c>
      <c r="AU299" s="161" t="s">
        <v>85</v>
      </c>
      <c r="AV299" s="14" t="s">
        <v>214</v>
      </c>
      <c r="AW299" s="14" t="s">
        <v>35</v>
      </c>
      <c r="AX299" s="14" t="s">
        <v>83</v>
      </c>
      <c r="AY299" s="161" t="s">
        <v>208</v>
      </c>
    </row>
    <row r="300" spans="2:65" s="1" customFormat="1" ht="24.75" customHeight="1" x14ac:dyDescent="0.2">
      <c r="B300" s="33"/>
      <c r="C300" s="129" t="s">
        <v>466</v>
      </c>
      <c r="D300" s="129" t="s">
        <v>210</v>
      </c>
      <c r="E300" s="130" t="s">
        <v>467</v>
      </c>
      <c r="F300" s="131" t="s">
        <v>468</v>
      </c>
      <c r="G300" s="132" t="s">
        <v>307</v>
      </c>
      <c r="H300" s="133">
        <v>3</v>
      </c>
      <c r="I300" s="134"/>
      <c r="J300" s="135">
        <f>ROUND(I300*H300,2)</f>
        <v>0</v>
      </c>
      <c r="K300" s="131" t="s">
        <v>213</v>
      </c>
      <c r="L300" s="33"/>
      <c r="M300" s="136" t="s">
        <v>19</v>
      </c>
      <c r="N300" s="137" t="s">
        <v>46</v>
      </c>
      <c r="P300" s="138">
        <f>O300*H300</f>
        <v>0</v>
      </c>
      <c r="Q300" s="138">
        <v>4.0599999999999997E-2</v>
      </c>
      <c r="R300" s="138">
        <f>Q300*H300</f>
        <v>0.12179999999999999</v>
      </c>
      <c r="S300" s="138">
        <v>0</v>
      </c>
      <c r="T300" s="139">
        <f>S300*H300</f>
        <v>0</v>
      </c>
      <c r="AR300" s="140" t="s">
        <v>214</v>
      </c>
      <c r="AT300" s="140" t="s">
        <v>210</v>
      </c>
      <c r="AU300" s="140" t="s">
        <v>85</v>
      </c>
      <c r="AY300" s="18" t="s">
        <v>208</v>
      </c>
      <c r="BE300" s="141">
        <f>IF(N300="základní",J300,0)</f>
        <v>0</v>
      </c>
      <c r="BF300" s="141">
        <f>IF(N300="snížená",J300,0)</f>
        <v>0</v>
      </c>
      <c r="BG300" s="141">
        <f>IF(N300="zákl. přenesená",J300,0)</f>
        <v>0</v>
      </c>
      <c r="BH300" s="141">
        <f>IF(N300="sníž. přenesená",J300,0)</f>
        <v>0</v>
      </c>
      <c r="BI300" s="141">
        <f>IF(N300="nulová",J300,0)</f>
        <v>0</v>
      </c>
      <c r="BJ300" s="18" t="s">
        <v>83</v>
      </c>
      <c r="BK300" s="141">
        <f>ROUND(I300*H300,2)</f>
        <v>0</v>
      </c>
      <c r="BL300" s="18" t="s">
        <v>214</v>
      </c>
      <c r="BM300" s="140" t="s">
        <v>469</v>
      </c>
    </row>
    <row r="301" spans="2:65" s="1" customFormat="1" x14ac:dyDescent="0.2">
      <c r="B301" s="33"/>
      <c r="D301" s="142" t="s">
        <v>216</v>
      </c>
      <c r="F301" s="143" t="s">
        <v>470</v>
      </c>
      <c r="I301" s="144"/>
      <c r="L301" s="33"/>
      <c r="M301" s="145"/>
      <c r="T301" s="54"/>
      <c r="AT301" s="18" t="s">
        <v>216</v>
      </c>
      <c r="AU301" s="18" t="s">
        <v>85</v>
      </c>
    </row>
    <row r="302" spans="2:65" s="12" customFormat="1" x14ac:dyDescent="0.2">
      <c r="B302" s="146"/>
      <c r="D302" s="147" t="s">
        <v>218</v>
      </c>
      <c r="E302" s="148" t="s">
        <v>19</v>
      </c>
      <c r="F302" s="149" t="s">
        <v>380</v>
      </c>
      <c r="H302" s="148" t="s">
        <v>19</v>
      </c>
      <c r="I302" s="150"/>
      <c r="L302" s="146"/>
      <c r="M302" s="151"/>
      <c r="T302" s="152"/>
      <c r="AT302" s="148" t="s">
        <v>218</v>
      </c>
      <c r="AU302" s="148" t="s">
        <v>85</v>
      </c>
      <c r="AV302" s="12" t="s">
        <v>83</v>
      </c>
      <c r="AW302" s="12" t="s">
        <v>35</v>
      </c>
      <c r="AX302" s="12" t="s">
        <v>75</v>
      </c>
      <c r="AY302" s="148" t="s">
        <v>208</v>
      </c>
    </row>
    <row r="303" spans="2:65" s="13" customFormat="1" x14ac:dyDescent="0.2">
      <c r="B303" s="153"/>
      <c r="D303" s="147" t="s">
        <v>218</v>
      </c>
      <c r="E303" s="154" t="s">
        <v>19</v>
      </c>
      <c r="F303" s="155" t="s">
        <v>471</v>
      </c>
      <c r="H303" s="156">
        <v>3</v>
      </c>
      <c r="I303" s="157"/>
      <c r="L303" s="153"/>
      <c r="M303" s="158"/>
      <c r="T303" s="159"/>
      <c r="AT303" s="154" t="s">
        <v>218</v>
      </c>
      <c r="AU303" s="154" t="s">
        <v>85</v>
      </c>
      <c r="AV303" s="13" t="s">
        <v>85</v>
      </c>
      <c r="AW303" s="13" t="s">
        <v>35</v>
      </c>
      <c r="AX303" s="13" t="s">
        <v>75</v>
      </c>
      <c r="AY303" s="154" t="s">
        <v>208</v>
      </c>
    </row>
    <row r="304" spans="2:65" s="14" customFormat="1" x14ac:dyDescent="0.2">
      <c r="B304" s="160"/>
      <c r="D304" s="147" t="s">
        <v>218</v>
      </c>
      <c r="E304" s="161" t="s">
        <v>19</v>
      </c>
      <c r="F304" s="162" t="s">
        <v>221</v>
      </c>
      <c r="H304" s="163">
        <v>3</v>
      </c>
      <c r="I304" s="164"/>
      <c r="L304" s="160"/>
      <c r="M304" s="165"/>
      <c r="T304" s="166"/>
      <c r="AT304" s="161" t="s">
        <v>218</v>
      </c>
      <c r="AU304" s="161" t="s">
        <v>85</v>
      </c>
      <c r="AV304" s="14" t="s">
        <v>214</v>
      </c>
      <c r="AW304" s="14" t="s">
        <v>35</v>
      </c>
      <c r="AX304" s="14" t="s">
        <v>83</v>
      </c>
      <c r="AY304" s="161" t="s">
        <v>208</v>
      </c>
    </row>
    <row r="305" spans="2:65" s="1" customFormat="1" ht="24.75" customHeight="1" x14ac:dyDescent="0.2">
      <c r="B305" s="33"/>
      <c r="C305" s="129" t="s">
        <v>472</v>
      </c>
      <c r="D305" s="129" t="s">
        <v>210</v>
      </c>
      <c r="E305" s="130" t="s">
        <v>473</v>
      </c>
      <c r="F305" s="131" t="s">
        <v>474</v>
      </c>
      <c r="G305" s="132" t="s">
        <v>307</v>
      </c>
      <c r="H305" s="133">
        <v>11</v>
      </c>
      <c r="I305" s="134"/>
      <c r="J305" s="135">
        <f>ROUND(I305*H305,2)</f>
        <v>0</v>
      </c>
      <c r="K305" s="131" t="s">
        <v>213</v>
      </c>
      <c r="L305" s="33"/>
      <c r="M305" s="136" t="s">
        <v>19</v>
      </c>
      <c r="N305" s="137" t="s">
        <v>46</v>
      </c>
      <c r="P305" s="138">
        <f>O305*H305</f>
        <v>0</v>
      </c>
      <c r="Q305" s="138">
        <v>0.15409999999999999</v>
      </c>
      <c r="R305" s="138">
        <f>Q305*H305</f>
        <v>1.6950999999999998</v>
      </c>
      <c r="S305" s="138">
        <v>0</v>
      </c>
      <c r="T305" s="139">
        <f>S305*H305</f>
        <v>0</v>
      </c>
      <c r="AR305" s="140" t="s">
        <v>214</v>
      </c>
      <c r="AT305" s="140" t="s">
        <v>210</v>
      </c>
      <c r="AU305" s="140" t="s">
        <v>85</v>
      </c>
      <c r="AY305" s="18" t="s">
        <v>208</v>
      </c>
      <c r="BE305" s="141">
        <f>IF(N305="základní",J305,0)</f>
        <v>0</v>
      </c>
      <c r="BF305" s="141">
        <f>IF(N305="snížená",J305,0)</f>
        <v>0</v>
      </c>
      <c r="BG305" s="141">
        <f>IF(N305="zákl. přenesená",J305,0)</f>
        <v>0</v>
      </c>
      <c r="BH305" s="141">
        <f>IF(N305="sníž. přenesená",J305,0)</f>
        <v>0</v>
      </c>
      <c r="BI305" s="141">
        <f>IF(N305="nulová",J305,0)</f>
        <v>0</v>
      </c>
      <c r="BJ305" s="18" t="s">
        <v>83</v>
      </c>
      <c r="BK305" s="141">
        <f>ROUND(I305*H305,2)</f>
        <v>0</v>
      </c>
      <c r="BL305" s="18" t="s">
        <v>214</v>
      </c>
      <c r="BM305" s="140" t="s">
        <v>475</v>
      </c>
    </row>
    <row r="306" spans="2:65" s="1" customFormat="1" x14ac:dyDescent="0.2">
      <c r="B306" s="33"/>
      <c r="D306" s="142" t="s">
        <v>216</v>
      </c>
      <c r="F306" s="143" t="s">
        <v>476</v>
      </c>
      <c r="I306" s="144"/>
      <c r="L306" s="33"/>
      <c r="M306" s="145"/>
      <c r="T306" s="54"/>
      <c r="AT306" s="18" t="s">
        <v>216</v>
      </c>
      <c r="AU306" s="18" t="s">
        <v>85</v>
      </c>
    </row>
    <row r="307" spans="2:65" s="12" customFormat="1" x14ac:dyDescent="0.2">
      <c r="B307" s="146"/>
      <c r="D307" s="147" t="s">
        <v>218</v>
      </c>
      <c r="E307" s="148" t="s">
        <v>19</v>
      </c>
      <c r="F307" s="149" t="s">
        <v>380</v>
      </c>
      <c r="H307" s="148" t="s">
        <v>19</v>
      </c>
      <c r="I307" s="150"/>
      <c r="L307" s="146"/>
      <c r="M307" s="151"/>
      <c r="T307" s="152"/>
      <c r="AT307" s="148" t="s">
        <v>218</v>
      </c>
      <c r="AU307" s="148" t="s">
        <v>85</v>
      </c>
      <c r="AV307" s="12" t="s">
        <v>83</v>
      </c>
      <c r="AW307" s="12" t="s">
        <v>35</v>
      </c>
      <c r="AX307" s="12" t="s">
        <v>75</v>
      </c>
      <c r="AY307" s="148" t="s">
        <v>208</v>
      </c>
    </row>
    <row r="308" spans="2:65" s="13" customFormat="1" x14ac:dyDescent="0.2">
      <c r="B308" s="153"/>
      <c r="D308" s="147" t="s">
        <v>218</v>
      </c>
      <c r="E308" s="154" t="s">
        <v>19</v>
      </c>
      <c r="F308" s="155" t="s">
        <v>477</v>
      </c>
      <c r="H308" s="156">
        <v>8</v>
      </c>
      <c r="I308" s="157"/>
      <c r="L308" s="153"/>
      <c r="M308" s="158"/>
      <c r="T308" s="159"/>
      <c r="AT308" s="154" t="s">
        <v>218</v>
      </c>
      <c r="AU308" s="154" t="s">
        <v>85</v>
      </c>
      <c r="AV308" s="13" t="s">
        <v>85</v>
      </c>
      <c r="AW308" s="13" t="s">
        <v>35</v>
      </c>
      <c r="AX308" s="13" t="s">
        <v>75</v>
      </c>
      <c r="AY308" s="154" t="s">
        <v>208</v>
      </c>
    </row>
    <row r="309" spans="2:65" s="12" customFormat="1" x14ac:dyDescent="0.2">
      <c r="B309" s="146"/>
      <c r="D309" s="147" t="s">
        <v>218</v>
      </c>
      <c r="E309" s="148" t="s">
        <v>19</v>
      </c>
      <c r="F309" s="149" t="s">
        <v>478</v>
      </c>
      <c r="H309" s="148" t="s">
        <v>19</v>
      </c>
      <c r="I309" s="150"/>
      <c r="L309" s="146"/>
      <c r="M309" s="151"/>
      <c r="T309" s="152"/>
      <c r="AT309" s="148" t="s">
        <v>218</v>
      </c>
      <c r="AU309" s="148" t="s">
        <v>85</v>
      </c>
      <c r="AV309" s="12" t="s">
        <v>83</v>
      </c>
      <c r="AW309" s="12" t="s">
        <v>35</v>
      </c>
      <c r="AX309" s="12" t="s">
        <v>75</v>
      </c>
      <c r="AY309" s="148" t="s">
        <v>208</v>
      </c>
    </row>
    <row r="310" spans="2:65" s="13" customFormat="1" x14ac:dyDescent="0.2">
      <c r="B310" s="153"/>
      <c r="D310" s="147" t="s">
        <v>218</v>
      </c>
      <c r="E310" s="154" t="s">
        <v>19</v>
      </c>
      <c r="F310" s="155" t="s">
        <v>479</v>
      </c>
      <c r="H310" s="156">
        <v>3</v>
      </c>
      <c r="I310" s="157"/>
      <c r="L310" s="153"/>
      <c r="M310" s="158"/>
      <c r="T310" s="159"/>
      <c r="AT310" s="154" t="s">
        <v>218</v>
      </c>
      <c r="AU310" s="154" t="s">
        <v>85</v>
      </c>
      <c r="AV310" s="13" t="s">
        <v>85</v>
      </c>
      <c r="AW310" s="13" t="s">
        <v>35</v>
      </c>
      <c r="AX310" s="13" t="s">
        <v>75</v>
      </c>
      <c r="AY310" s="154" t="s">
        <v>208</v>
      </c>
    </row>
    <row r="311" spans="2:65" s="14" customFormat="1" x14ac:dyDescent="0.2">
      <c r="B311" s="160"/>
      <c r="D311" s="147" t="s">
        <v>218</v>
      </c>
      <c r="E311" s="161" t="s">
        <v>19</v>
      </c>
      <c r="F311" s="162" t="s">
        <v>221</v>
      </c>
      <c r="H311" s="163">
        <v>11</v>
      </c>
      <c r="I311" s="164"/>
      <c r="L311" s="160"/>
      <c r="M311" s="165"/>
      <c r="T311" s="166"/>
      <c r="AT311" s="161" t="s">
        <v>218</v>
      </c>
      <c r="AU311" s="161" t="s">
        <v>85</v>
      </c>
      <c r="AV311" s="14" t="s">
        <v>214</v>
      </c>
      <c r="AW311" s="14" t="s">
        <v>35</v>
      </c>
      <c r="AX311" s="14" t="s">
        <v>83</v>
      </c>
      <c r="AY311" s="161" t="s">
        <v>208</v>
      </c>
    </row>
    <row r="312" spans="2:65" s="1" customFormat="1" ht="15.75" customHeight="1" x14ac:dyDescent="0.2">
      <c r="B312" s="33"/>
      <c r="C312" s="129" t="s">
        <v>480</v>
      </c>
      <c r="D312" s="129" t="s">
        <v>210</v>
      </c>
      <c r="E312" s="130" t="s">
        <v>481</v>
      </c>
      <c r="F312" s="131" t="s">
        <v>482</v>
      </c>
      <c r="G312" s="132" t="s">
        <v>109</v>
      </c>
      <c r="H312" s="133">
        <v>24</v>
      </c>
      <c r="I312" s="134"/>
      <c r="J312" s="135">
        <f>ROUND(I312*H312,2)</f>
        <v>0</v>
      </c>
      <c r="K312" s="131" t="s">
        <v>213</v>
      </c>
      <c r="L312" s="33"/>
      <c r="M312" s="136" t="s">
        <v>19</v>
      </c>
      <c r="N312" s="137" t="s">
        <v>46</v>
      </c>
      <c r="P312" s="138">
        <f>O312*H312</f>
        <v>0</v>
      </c>
      <c r="Q312" s="138">
        <v>3.2730000000000002E-2</v>
      </c>
      <c r="R312" s="138">
        <f>Q312*H312</f>
        <v>0.78552</v>
      </c>
      <c r="S312" s="138">
        <v>0</v>
      </c>
      <c r="T312" s="139">
        <f>S312*H312</f>
        <v>0</v>
      </c>
      <c r="AR312" s="140" t="s">
        <v>214</v>
      </c>
      <c r="AT312" s="140" t="s">
        <v>210</v>
      </c>
      <c r="AU312" s="140" t="s">
        <v>85</v>
      </c>
      <c r="AY312" s="18" t="s">
        <v>208</v>
      </c>
      <c r="BE312" s="141">
        <f>IF(N312="základní",J312,0)</f>
        <v>0</v>
      </c>
      <c r="BF312" s="141">
        <f>IF(N312="snížená",J312,0)</f>
        <v>0</v>
      </c>
      <c r="BG312" s="141">
        <f>IF(N312="zákl. přenesená",J312,0)</f>
        <v>0</v>
      </c>
      <c r="BH312" s="141">
        <f>IF(N312="sníž. přenesená",J312,0)</f>
        <v>0</v>
      </c>
      <c r="BI312" s="141">
        <f>IF(N312="nulová",J312,0)</f>
        <v>0</v>
      </c>
      <c r="BJ312" s="18" t="s">
        <v>83</v>
      </c>
      <c r="BK312" s="141">
        <f>ROUND(I312*H312,2)</f>
        <v>0</v>
      </c>
      <c r="BL312" s="18" t="s">
        <v>214</v>
      </c>
      <c r="BM312" s="140" t="s">
        <v>483</v>
      </c>
    </row>
    <row r="313" spans="2:65" s="1" customFormat="1" x14ac:dyDescent="0.2">
      <c r="B313" s="33"/>
      <c r="D313" s="142" t="s">
        <v>216</v>
      </c>
      <c r="F313" s="143" t="s">
        <v>484</v>
      </c>
      <c r="I313" s="144"/>
      <c r="L313" s="33"/>
      <c r="M313" s="145"/>
      <c r="T313" s="54"/>
      <c r="AT313" s="18" t="s">
        <v>216</v>
      </c>
      <c r="AU313" s="18" t="s">
        <v>85</v>
      </c>
    </row>
    <row r="314" spans="2:65" s="12" customFormat="1" x14ac:dyDescent="0.2">
      <c r="B314" s="146"/>
      <c r="D314" s="147" t="s">
        <v>218</v>
      </c>
      <c r="E314" s="148" t="s">
        <v>19</v>
      </c>
      <c r="F314" s="149" t="s">
        <v>380</v>
      </c>
      <c r="H314" s="148" t="s">
        <v>19</v>
      </c>
      <c r="I314" s="150"/>
      <c r="L314" s="146"/>
      <c r="M314" s="151"/>
      <c r="T314" s="152"/>
      <c r="AT314" s="148" t="s">
        <v>218</v>
      </c>
      <c r="AU314" s="148" t="s">
        <v>85</v>
      </c>
      <c r="AV314" s="12" t="s">
        <v>83</v>
      </c>
      <c r="AW314" s="12" t="s">
        <v>35</v>
      </c>
      <c r="AX314" s="12" t="s">
        <v>75</v>
      </c>
      <c r="AY314" s="148" t="s">
        <v>208</v>
      </c>
    </row>
    <row r="315" spans="2:65" s="12" customFormat="1" x14ac:dyDescent="0.2">
      <c r="B315" s="146"/>
      <c r="D315" s="147" t="s">
        <v>218</v>
      </c>
      <c r="E315" s="148" t="s">
        <v>19</v>
      </c>
      <c r="F315" s="149" t="s">
        <v>485</v>
      </c>
      <c r="H315" s="148" t="s">
        <v>19</v>
      </c>
      <c r="I315" s="150"/>
      <c r="L315" s="146"/>
      <c r="M315" s="151"/>
      <c r="T315" s="152"/>
      <c r="AT315" s="148" t="s">
        <v>218</v>
      </c>
      <c r="AU315" s="148" t="s">
        <v>85</v>
      </c>
      <c r="AV315" s="12" t="s">
        <v>83</v>
      </c>
      <c r="AW315" s="12" t="s">
        <v>35</v>
      </c>
      <c r="AX315" s="12" t="s">
        <v>75</v>
      </c>
      <c r="AY315" s="148" t="s">
        <v>208</v>
      </c>
    </row>
    <row r="316" spans="2:65" s="13" customFormat="1" x14ac:dyDescent="0.2">
      <c r="B316" s="153"/>
      <c r="D316" s="147" t="s">
        <v>218</v>
      </c>
      <c r="E316" s="154" t="s">
        <v>19</v>
      </c>
      <c r="F316" s="155" t="s">
        <v>486</v>
      </c>
      <c r="H316" s="156">
        <v>24</v>
      </c>
      <c r="I316" s="157"/>
      <c r="L316" s="153"/>
      <c r="M316" s="158"/>
      <c r="T316" s="159"/>
      <c r="AT316" s="154" t="s">
        <v>218</v>
      </c>
      <c r="AU316" s="154" t="s">
        <v>85</v>
      </c>
      <c r="AV316" s="13" t="s">
        <v>85</v>
      </c>
      <c r="AW316" s="13" t="s">
        <v>35</v>
      </c>
      <c r="AX316" s="13" t="s">
        <v>75</v>
      </c>
      <c r="AY316" s="154" t="s">
        <v>208</v>
      </c>
    </row>
    <row r="317" spans="2:65" s="14" customFormat="1" x14ac:dyDescent="0.2">
      <c r="B317" s="160"/>
      <c r="D317" s="147" t="s">
        <v>218</v>
      </c>
      <c r="E317" s="161" t="s">
        <v>19</v>
      </c>
      <c r="F317" s="162" t="s">
        <v>221</v>
      </c>
      <c r="H317" s="163">
        <v>24</v>
      </c>
      <c r="I317" s="164"/>
      <c r="L317" s="160"/>
      <c r="M317" s="165"/>
      <c r="T317" s="166"/>
      <c r="AT317" s="161" t="s">
        <v>218</v>
      </c>
      <c r="AU317" s="161" t="s">
        <v>85</v>
      </c>
      <c r="AV317" s="14" t="s">
        <v>214</v>
      </c>
      <c r="AW317" s="14" t="s">
        <v>35</v>
      </c>
      <c r="AX317" s="14" t="s">
        <v>83</v>
      </c>
      <c r="AY317" s="161" t="s">
        <v>208</v>
      </c>
    </row>
    <row r="318" spans="2:65" s="1" customFormat="1" ht="24.75" customHeight="1" x14ac:dyDescent="0.2">
      <c r="B318" s="33"/>
      <c r="C318" s="129" t="s">
        <v>487</v>
      </c>
      <c r="D318" s="129" t="s">
        <v>210</v>
      </c>
      <c r="E318" s="130" t="s">
        <v>488</v>
      </c>
      <c r="F318" s="131" t="s">
        <v>489</v>
      </c>
      <c r="G318" s="132" t="s">
        <v>109</v>
      </c>
      <c r="H318" s="133">
        <v>226.018</v>
      </c>
      <c r="I318" s="134"/>
      <c r="J318" s="135">
        <f>ROUND(I318*H318,2)</f>
        <v>0</v>
      </c>
      <c r="K318" s="131" t="s">
        <v>213</v>
      </c>
      <c r="L318" s="33"/>
      <c r="M318" s="136" t="s">
        <v>19</v>
      </c>
      <c r="N318" s="137" t="s">
        <v>46</v>
      </c>
      <c r="P318" s="138">
        <f>O318*H318</f>
        <v>0</v>
      </c>
      <c r="Q318" s="138">
        <v>5.7999999999999996E-3</v>
      </c>
      <c r="R318" s="138">
        <f>Q318*H318</f>
        <v>1.3109043999999999</v>
      </c>
      <c r="S318" s="138">
        <v>0</v>
      </c>
      <c r="T318" s="139">
        <f>S318*H318</f>
        <v>0</v>
      </c>
      <c r="AR318" s="140" t="s">
        <v>214</v>
      </c>
      <c r="AT318" s="140" t="s">
        <v>210</v>
      </c>
      <c r="AU318" s="140" t="s">
        <v>85</v>
      </c>
      <c r="AY318" s="18" t="s">
        <v>208</v>
      </c>
      <c r="BE318" s="141">
        <f>IF(N318="základní",J318,0)</f>
        <v>0</v>
      </c>
      <c r="BF318" s="141">
        <f>IF(N318="snížená",J318,0)</f>
        <v>0</v>
      </c>
      <c r="BG318" s="141">
        <f>IF(N318="zákl. přenesená",J318,0)</f>
        <v>0</v>
      </c>
      <c r="BH318" s="141">
        <f>IF(N318="sníž. přenesená",J318,0)</f>
        <v>0</v>
      </c>
      <c r="BI318" s="141">
        <f>IF(N318="nulová",J318,0)</f>
        <v>0</v>
      </c>
      <c r="BJ318" s="18" t="s">
        <v>83</v>
      </c>
      <c r="BK318" s="141">
        <f>ROUND(I318*H318,2)</f>
        <v>0</v>
      </c>
      <c r="BL318" s="18" t="s">
        <v>214</v>
      </c>
      <c r="BM318" s="140" t="s">
        <v>490</v>
      </c>
    </row>
    <row r="319" spans="2:65" s="1" customFormat="1" x14ac:dyDescent="0.2">
      <c r="B319" s="33"/>
      <c r="D319" s="142" t="s">
        <v>216</v>
      </c>
      <c r="F319" s="143" t="s">
        <v>491</v>
      </c>
      <c r="I319" s="144"/>
      <c r="L319" s="33"/>
      <c r="M319" s="145"/>
      <c r="T319" s="54"/>
      <c r="AT319" s="18" t="s">
        <v>216</v>
      </c>
      <c r="AU319" s="18" t="s">
        <v>85</v>
      </c>
    </row>
    <row r="320" spans="2:65" s="12" customFormat="1" x14ac:dyDescent="0.2">
      <c r="B320" s="146"/>
      <c r="D320" s="147" t="s">
        <v>218</v>
      </c>
      <c r="E320" s="148" t="s">
        <v>19</v>
      </c>
      <c r="F320" s="149" t="s">
        <v>380</v>
      </c>
      <c r="H320" s="148" t="s">
        <v>19</v>
      </c>
      <c r="I320" s="150"/>
      <c r="L320" s="146"/>
      <c r="M320" s="151"/>
      <c r="T320" s="152"/>
      <c r="AT320" s="148" t="s">
        <v>218</v>
      </c>
      <c r="AU320" s="148" t="s">
        <v>85</v>
      </c>
      <c r="AV320" s="12" t="s">
        <v>83</v>
      </c>
      <c r="AW320" s="12" t="s">
        <v>35</v>
      </c>
      <c r="AX320" s="12" t="s">
        <v>75</v>
      </c>
      <c r="AY320" s="148" t="s">
        <v>208</v>
      </c>
    </row>
    <row r="321" spans="2:51" s="12" customFormat="1" x14ac:dyDescent="0.2">
      <c r="B321" s="146"/>
      <c r="D321" s="147" t="s">
        <v>218</v>
      </c>
      <c r="E321" s="148" t="s">
        <v>19</v>
      </c>
      <c r="F321" s="149" t="s">
        <v>492</v>
      </c>
      <c r="H321" s="148" t="s">
        <v>19</v>
      </c>
      <c r="I321" s="150"/>
      <c r="L321" s="146"/>
      <c r="M321" s="151"/>
      <c r="T321" s="152"/>
      <c r="AT321" s="148" t="s">
        <v>218</v>
      </c>
      <c r="AU321" s="148" t="s">
        <v>85</v>
      </c>
      <c r="AV321" s="12" t="s">
        <v>83</v>
      </c>
      <c r="AW321" s="12" t="s">
        <v>35</v>
      </c>
      <c r="AX321" s="12" t="s">
        <v>75</v>
      </c>
      <c r="AY321" s="148" t="s">
        <v>208</v>
      </c>
    </row>
    <row r="322" spans="2:51" s="13" customFormat="1" x14ac:dyDescent="0.2">
      <c r="B322" s="153"/>
      <c r="D322" s="147" t="s">
        <v>218</v>
      </c>
      <c r="E322" s="154" t="s">
        <v>19</v>
      </c>
      <c r="F322" s="155" t="s">
        <v>493</v>
      </c>
      <c r="H322" s="156">
        <v>48.279000000000003</v>
      </c>
      <c r="I322" s="157"/>
      <c r="L322" s="153"/>
      <c r="M322" s="158"/>
      <c r="T322" s="159"/>
      <c r="AT322" s="154" t="s">
        <v>218</v>
      </c>
      <c r="AU322" s="154" t="s">
        <v>85</v>
      </c>
      <c r="AV322" s="13" t="s">
        <v>85</v>
      </c>
      <c r="AW322" s="13" t="s">
        <v>35</v>
      </c>
      <c r="AX322" s="13" t="s">
        <v>75</v>
      </c>
      <c r="AY322" s="154" t="s">
        <v>208</v>
      </c>
    </row>
    <row r="323" spans="2:51" s="13" customFormat="1" x14ac:dyDescent="0.2">
      <c r="B323" s="153"/>
      <c r="D323" s="147" t="s">
        <v>218</v>
      </c>
      <c r="E323" s="154" t="s">
        <v>19</v>
      </c>
      <c r="F323" s="155" t="s">
        <v>494</v>
      </c>
      <c r="H323" s="156">
        <v>59.52</v>
      </c>
      <c r="I323" s="157"/>
      <c r="L323" s="153"/>
      <c r="M323" s="158"/>
      <c r="T323" s="159"/>
      <c r="AT323" s="154" t="s">
        <v>218</v>
      </c>
      <c r="AU323" s="154" t="s">
        <v>85</v>
      </c>
      <c r="AV323" s="13" t="s">
        <v>85</v>
      </c>
      <c r="AW323" s="13" t="s">
        <v>35</v>
      </c>
      <c r="AX323" s="13" t="s">
        <v>75</v>
      </c>
      <c r="AY323" s="154" t="s">
        <v>208</v>
      </c>
    </row>
    <row r="324" spans="2:51" s="13" customFormat="1" x14ac:dyDescent="0.2">
      <c r="B324" s="153"/>
      <c r="D324" s="147" t="s">
        <v>218</v>
      </c>
      <c r="E324" s="154" t="s">
        <v>19</v>
      </c>
      <c r="F324" s="155" t="s">
        <v>495</v>
      </c>
      <c r="H324" s="156">
        <v>45.84</v>
      </c>
      <c r="I324" s="157"/>
      <c r="L324" s="153"/>
      <c r="M324" s="158"/>
      <c r="T324" s="159"/>
      <c r="AT324" s="154" t="s">
        <v>218</v>
      </c>
      <c r="AU324" s="154" t="s">
        <v>85</v>
      </c>
      <c r="AV324" s="13" t="s">
        <v>85</v>
      </c>
      <c r="AW324" s="13" t="s">
        <v>35</v>
      </c>
      <c r="AX324" s="13" t="s">
        <v>75</v>
      </c>
      <c r="AY324" s="154" t="s">
        <v>208</v>
      </c>
    </row>
    <row r="325" spans="2:51" s="13" customFormat="1" x14ac:dyDescent="0.2">
      <c r="B325" s="153"/>
      <c r="D325" s="147" t="s">
        <v>218</v>
      </c>
      <c r="E325" s="154" t="s">
        <v>19</v>
      </c>
      <c r="F325" s="155" t="s">
        <v>496</v>
      </c>
      <c r="H325" s="156">
        <v>12.24</v>
      </c>
      <c r="I325" s="157"/>
      <c r="L325" s="153"/>
      <c r="M325" s="158"/>
      <c r="T325" s="159"/>
      <c r="AT325" s="154" t="s">
        <v>218</v>
      </c>
      <c r="AU325" s="154" t="s">
        <v>85</v>
      </c>
      <c r="AV325" s="13" t="s">
        <v>85</v>
      </c>
      <c r="AW325" s="13" t="s">
        <v>35</v>
      </c>
      <c r="AX325" s="13" t="s">
        <v>75</v>
      </c>
      <c r="AY325" s="154" t="s">
        <v>208</v>
      </c>
    </row>
    <row r="326" spans="2:51" s="13" customFormat="1" x14ac:dyDescent="0.2">
      <c r="B326" s="153"/>
      <c r="D326" s="147" t="s">
        <v>218</v>
      </c>
      <c r="E326" s="154" t="s">
        <v>19</v>
      </c>
      <c r="F326" s="155" t="s">
        <v>497</v>
      </c>
      <c r="H326" s="156">
        <v>15.452999999999999</v>
      </c>
      <c r="I326" s="157"/>
      <c r="L326" s="153"/>
      <c r="M326" s="158"/>
      <c r="T326" s="159"/>
      <c r="AT326" s="154" t="s">
        <v>218</v>
      </c>
      <c r="AU326" s="154" t="s">
        <v>85</v>
      </c>
      <c r="AV326" s="13" t="s">
        <v>85</v>
      </c>
      <c r="AW326" s="13" t="s">
        <v>35</v>
      </c>
      <c r="AX326" s="13" t="s">
        <v>75</v>
      </c>
      <c r="AY326" s="154" t="s">
        <v>208</v>
      </c>
    </row>
    <row r="327" spans="2:51" s="13" customFormat="1" x14ac:dyDescent="0.2">
      <c r="B327" s="153"/>
      <c r="D327" s="147" t="s">
        <v>218</v>
      </c>
      <c r="E327" s="154" t="s">
        <v>19</v>
      </c>
      <c r="F327" s="155" t="s">
        <v>498</v>
      </c>
      <c r="H327" s="156">
        <v>45.69</v>
      </c>
      <c r="I327" s="157"/>
      <c r="L327" s="153"/>
      <c r="M327" s="158"/>
      <c r="T327" s="159"/>
      <c r="AT327" s="154" t="s">
        <v>218</v>
      </c>
      <c r="AU327" s="154" t="s">
        <v>85</v>
      </c>
      <c r="AV327" s="13" t="s">
        <v>85</v>
      </c>
      <c r="AW327" s="13" t="s">
        <v>35</v>
      </c>
      <c r="AX327" s="13" t="s">
        <v>75</v>
      </c>
      <c r="AY327" s="154" t="s">
        <v>208</v>
      </c>
    </row>
    <row r="328" spans="2:51" s="13" customFormat="1" x14ac:dyDescent="0.2">
      <c r="B328" s="153"/>
      <c r="D328" s="147" t="s">
        <v>218</v>
      </c>
      <c r="E328" s="154" t="s">
        <v>19</v>
      </c>
      <c r="F328" s="155" t="s">
        <v>499</v>
      </c>
      <c r="H328" s="156">
        <v>54.75</v>
      </c>
      <c r="I328" s="157"/>
      <c r="L328" s="153"/>
      <c r="M328" s="158"/>
      <c r="T328" s="159"/>
      <c r="AT328" s="154" t="s">
        <v>218</v>
      </c>
      <c r="AU328" s="154" t="s">
        <v>85</v>
      </c>
      <c r="AV328" s="13" t="s">
        <v>85</v>
      </c>
      <c r="AW328" s="13" t="s">
        <v>35</v>
      </c>
      <c r="AX328" s="13" t="s">
        <v>75</v>
      </c>
      <c r="AY328" s="154" t="s">
        <v>208</v>
      </c>
    </row>
    <row r="329" spans="2:51" s="13" customFormat="1" x14ac:dyDescent="0.2">
      <c r="B329" s="153"/>
      <c r="D329" s="147" t="s">
        <v>218</v>
      </c>
      <c r="E329" s="154" t="s">
        <v>19</v>
      </c>
      <c r="F329" s="155" t="s">
        <v>500</v>
      </c>
      <c r="H329" s="156">
        <v>45.06</v>
      </c>
      <c r="I329" s="157"/>
      <c r="L329" s="153"/>
      <c r="M329" s="158"/>
      <c r="T329" s="159"/>
      <c r="AT329" s="154" t="s">
        <v>218</v>
      </c>
      <c r="AU329" s="154" t="s">
        <v>85</v>
      </c>
      <c r="AV329" s="13" t="s">
        <v>85</v>
      </c>
      <c r="AW329" s="13" t="s">
        <v>35</v>
      </c>
      <c r="AX329" s="13" t="s">
        <v>75</v>
      </c>
      <c r="AY329" s="154" t="s">
        <v>208</v>
      </c>
    </row>
    <row r="330" spans="2:51" s="13" customFormat="1" x14ac:dyDescent="0.2">
      <c r="B330" s="153"/>
      <c r="D330" s="147" t="s">
        <v>218</v>
      </c>
      <c r="E330" s="154" t="s">
        <v>19</v>
      </c>
      <c r="F330" s="155" t="s">
        <v>501</v>
      </c>
      <c r="H330" s="156">
        <v>39.270000000000003</v>
      </c>
      <c r="I330" s="157"/>
      <c r="L330" s="153"/>
      <c r="M330" s="158"/>
      <c r="T330" s="159"/>
      <c r="AT330" s="154" t="s">
        <v>218</v>
      </c>
      <c r="AU330" s="154" t="s">
        <v>85</v>
      </c>
      <c r="AV330" s="13" t="s">
        <v>85</v>
      </c>
      <c r="AW330" s="13" t="s">
        <v>35</v>
      </c>
      <c r="AX330" s="13" t="s">
        <v>75</v>
      </c>
      <c r="AY330" s="154" t="s">
        <v>208</v>
      </c>
    </row>
    <row r="331" spans="2:51" s="13" customFormat="1" x14ac:dyDescent="0.2">
      <c r="B331" s="153"/>
      <c r="D331" s="147" t="s">
        <v>218</v>
      </c>
      <c r="E331" s="154" t="s">
        <v>19</v>
      </c>
      <c r="F331" s="155" t="s">
        <v>502</v>
      </c>
      <c r="H331" s="156">
        <v>16.47</v>
      </c>
      <c r="I331" s="157"/>
      <c r="L331" s="153"/>
      <c r="M331" s="158"/>
      <c r="T331" s="159"/>
      <c r="AT331" s="154" t="s">
        <v>218</v>
      </c>
      <c r="AU331" s="154" t="s">
        <v>85</v>
      </c>
      <c r="AV331" s="13" t="s">
        <v>85</v>
      </c>
      <c r="AW331" s="13" t="s">
        <v>35</v>
      </c>
      <c r="AX331" s="13" t="s">
        <v>75</v>
      </c>
      <c r="AY331" s="154" t="s">
        <v>208</v>
      </c>
    </row>
    <row r="332" spans="2:51" s="13" customFormat="1" x14ac:dyDescent="0.2">
      <c r="B332" s="153"/>
      <c r="D332" s="147" t="s">
        <v>218</v>
      </c>
      <c r="E332" s="154" t="s">
        <v>19</v>
      </c>
      <c r="F332" s="155" t="s">
        <v>503</v>
      </c>
      <c r="H332" s="156">
        <v>15.06</v>
      </c>
      <c r="I332" s="157"/>
      <c r="L332" s="153"/>
      <c r="M332" s="158"/>
      <c r="T332" s="159"/>
      <c r="AT332" s="154" t="s">
        <v>218</v>
      </c>
      <c r="AU332" s="154" t="s">
        <v>85</v>
      </c>
      <c r="AV332" s="13" t="s">
        <v>85</v>
      </c>
      <c r="AW332" s="13" t="s">
        <v>35</v>
      </c>
      <c r="AX332" s="13" t="s">
        <v>75</v>
      </c>
      <c r="AY332" s="154" t="s">
        <v>208</v>
      </c>
    </row>
    <row r="333" spans="2:51" s="13" customFormat="1" x14ac:dyDescent="0.2">
      <c r="B333" s="153"/>
      <c r="D333" s="147" t="s">
        <v>218</v>
      </c>
      <c r="E333" s="154" t="s">
        <v>19</v>
      </c>
      <c r="F333" s="155" t="s">
        <v>504</v>
      </c>
      <c r="H333" s="156">
        <v>29.52</v>
      </c>
      <c r="I333" s="157"/>
      <c r="L333" s="153"/>
      <c r="M333" s="158"/>
      <c r="T333" s="159"/>
      <c r="AT333" s="154" t="s">
        <v>218</v>
      </c>
      <c r="AU333" s="154" t="s">
        <v>85</v>
      </c>
      <c r="AV333" s="13" t="s">
        <v>85</v>
      </c>
      <c r="AW333" s="13" t="s">
        <v>35</v>
      </c>
      <c r="AX333" s="13" t="s">
        <v>75</v>
      </c>
      <c r="AY333" s="154" t="s">
        <v>208</v>
      </c>
    </row>
    <row r="334" spans="2:51" s="13" customFormat="1" x14ac:dyDescent="0.2">
      <c r="B334" s="153"/>
      <c r="D334" s="147" t="s">
        <v>218</v>
      </c>
      <c r="E334" s="154" t="s">
        <v>19</v>
      </c>
      <c r="F334" s="155" t="s">
        <v>505</v>
      </c>
      <c r="H334" s="156">
        <v>10.41</v>
      </c>
      <c r="I334" s="157"/>
      <c r="L334" s="153"/>
      <c r="M334" s="158"/>
      <c r="T334" s="159"/>
      <c r="AT334" s="154" t="s">
        <v>218</v>
      </c>
      <c r="AU334" s="154" t="s">
        <v>85</v>
      </c>
      <c r="AV334" s="13" t="s">
        <v>85</v>
      </c>
      <c r="AW334" s="13" t="s">
        <v>35</v>
      </c>
      <c r="AX334" s="13" t="s">
        <v>75</v>
      </c>
      <c r="AY334" s="154" t="s">
        <v>208</v>
      </c>
    </row>
    <row r="335" spans="2:51" s="15" customFormat="1" x14ac:dyDescent="0.2">
      <c r="B335" s="178"/>
      <c r="D335" s="147" t="s">
        <v>218</v>
      </c>
      <c r="E335" s="179" t="s">
        <v>19</v>
      </c>
      <c r="F335" s="180" t="s">
        <v>506</v>
      </c>
      <c r="H335" s="181">
        <v>437.56200000000001</v>
      </c>
      <c r="I335" s="182"/>
      <c r="L335" s="178"/>
      <c r="M335" s="183"/>
      <c r="T335" s="184"/>
      <c r="AT335" s="179" t="s">
        <v>218</v>
      </c>
      <c r="AU335" s="179" t="s">
        <v>85</v>
      </c>
      <c r="AV335" s="15" t="s">
        <v>227</v>
      </c>
      <c r="AW335" s="15" t="s">
        <v>35</v>
      </c>
      <c r="AX335" s="15" t="s">
        <v>75</v>
      </c>
      <c r="AY335" s="179" t="s">
        <v>208</v>
      </c>
    </row>
    <row r="336" spans="2:51" s="12" customFormat="1" x14ac:dyDescent="0.2">
      <c r="B336" s="146"/>
      <c r="D336" s="147" t="s">
        <v>218</v>
      </c>
      <c r="E336" s="148" t="s">
        <v>19</v>
      </c>
      <c r="F336" s="149" t="s">
        <v>507</v>
      </c>
      <c r="H336" s="148" t="s">
        <v>19</v>
      </c>
      <c r="I336" s="150"/>
      <c r="L336" s="146"/>
      <c r="M336" s="151"/>
      <c r="T336" s="152"/>
      <c r="AT336" s="148" t="s">
        <v>218</v>
      </c>
      <c r="AU336" s="148" t="s">
        <v>85</v>
      </c>
      <c r="AV336" s="12" t="s">
        <v>83</v>
      </c>
      <c r="AW336" s="12" t="s">
        <v>35</v>
      </c>
      <c r="AX336" s="12" t="s">
        <v>75</v>
      </c>
      <c r="AY336" s="148" t="s">
        <v>208</v>
      </c>
    </row>
    <row r="337" spans="2:65" s="13" customFormat="1" x14ac:dyDescent="0.2">
      <c r="B337" s="153"/>
      <c r="D337" s="147" t="s">
        <v>218</v>
      </c>
      <c r="E337" s="154" t="s">
        <v>19</v>
      </c>
      <c r="F337" s="155" t="s">
        <v>508</v>
      </c>
      <c r="H337" s="156">
        <v>-191.06800000000001</v>
      </c>
      <c r="I337" s="157"/>
      <c r="L337" s="153"/>
      <c r="M337" s="158"/>
      <c r="T337" s="159"/>
      <c r="AT337" s="154" t="s">
        <v>218</v>
      </c>
      <c r="AU337" s="154" t="s">
        <v>85</v>
      </c>
      <c r="AV337" s="13" t="s">
        <v>85</v>
      </c>
      <c r="AW337" s="13" t="s">
        <v>35</v>
      </c>
      <c r="AX337" s="13" t="s">
        <v>75</v>
      </c>
      <c r="AY337" s="154" t="s">
        <v>208</v>
      </c>
    </row>
    <row r="338" spans="2:65" s="12" customFormat="1" x14ac:dyDescent="0.2">
      <c r="B338" s="146"/>
      <c r="D338" s="147" t="s">
        <v>218</v>
      </c>
      <c r="E338" s="148" t="s">
        <v>19</v>
      </c>
      <c r="F338" s="149" t="s">
        <v>509</v>
      </c>
      <c r="H338" s="148" t="s">
        <v>19</v>
      </c>
      <c r="I338" s="150"/>
      <c r="L338" s="146"/>
      <c r="M338" s="151"/>
      <c r="T338" s="152"/>
      <c r="AT338" s="148" t="s">
        <v>218</v>
      </c>
      <c r="AU338" s="148" t="s">
        <v>85</v>
      </c>
      <c r="AV338" s="12" t="s">
        <v>83</v>
      </c>
      <c r="AW338" s="12" t="s">
        <v>35</v>
      </c>
      <c r="AX338" s="12" t="s">
        <v>75</v>
      </c>
      <c r="AY338" s="148" t="s">
        <v>208</v>
      </c>
    </row>
    <row r="339" spans="2:65" s="13" customFormat="1" x14ac:dyDescent="0.2">
      <c r="B339" s="153"/>
      <c r="D339" s="147" t="s">
        <v>218</v>
      </c>
      <c r="E339" s="154" t="s">
        <v>19</v>
      </c>
      <c r="F339" s="155" t="s">
        <v>510</v>
      </c>
      <c r="H339" s="156">
        <v>-20.475999999999999</v>
      </c>
      <c r="I339" s="157"/>
      <c r="L339" s="153"/>
      <c r="M339" s="158"/>
      <c r="T339" s="159"/>
      <c r="AT339" s="154" t="s">
        <v>218</v>
      </c>
      <c r="AU339" s="154" t="s">
        <v>85</v>
      </c>
      <c r="AV339" s="13" t="s">
        <v>85</v>
      </c>
      <c r="AW339" s="13" t="s">
        <v>35</v>
      </c>
      <c r="AX339" s="13" t="s">
        <v>75</v>
      </c>
      <c r="AY339" s="154" t="s">
        <v>208</v>
      </c>
    </row>
    <row r="340" spans="2:65" s="14" customFormat="1" x14ac:dyDescent="0.2">
      <c r="B340" s="160"/>
      <c r="D340" s="147" t="s">
        <v>218</v>
      </c>
      <c r="E340" s="161" t="s">
        <v>164</v>
      </c>
      <c r="F340" s="162" t="s">
        <v>221</v>
      </c>
      <c r="H340" s="163">
        <v>226.018</v>
      </c>
      <c r="I340" s="164"/>
      <c r="L340" s="160"/>
      <c r="M340" s="165"/>
      <c r="T340" s="166"/>
      <c r="AT340" s="161" t="s">
        <v>218</v>
      </c>
      <c r="AU340" s="161" t="s">
        <v>85</v>
      </c>
      <c r="AV340" s="14" t="s">
        <v>214</v>
      </c>
      <c r="AW340" s="14" t="s">
        <v>35</v>
      </c>
      <c r="AX340" s="14" t="s">
        <v>83</v>
      </c>
      <c r="AY340" s="161" t="s">
        <v>208</v>
      </c>
    </row>
    <row r="341" spans="2:65" s="1" customFormat="1" ht="24.75" customHeight="1" x14ac:dyDescent="0.2">
      <c r="B341" s="33"/>
      <c r="C341" s="129" t="s">
        <v>511</v>
      </c>
      <c r="D341" s="129" t="s">
        <v>210</v>
      </c>
      <c r="E341" s="130" t="s">
        <v>512</v>
      </c>
      <c r="F341" s="131" t="s">
        <v>513</v>
      </c>
      <c r="G341" s="132" t="s">
        <v>109</v>
      </c>
      <c r="H341" s="133">
        <v>191.06800000000001</v>
      </c>
      <c r="I341" s="134"/>
      <c r="J341" s="135">
        <f>ROUND(I341*H341,2)</f>
        <v>0</v>
      </c>
      <c r="K341" s="131" t="s">
        <v>213</v>
      </c>
      <c r="L341" s="33"/>
      <c r="M341" s="136" t="s">
        <v>19</v>
      </c>
      <c r="N341" s="137" t="s">
        <v>46</v>
      </c>
      <c r="P341" s="138">
        <f>O341*H341</f>
        <v>0</v>
      </c>
      <c r="Q341" s="138">
        <v>1.2E-2</v>
      </c>
      <c r="R341" s="138">
        <f>Q341*H341</f>
        <v>2.2928160000000002</v>
      </c>
      <c r="S341" s="138">
        <v>0</v>
      </c>
      <c r="T341" s="139">
        <f>S341*H341</f>
        <v>0</v>
      </c>
      <c r="AR341" s="140" t="s">
        <v>214</v>
      </c>
      <c r="AT341" s="140" t="s">
        <v>210</v>
      </c>
      <c r="AU341" s="140" t="s">
        <v>85</v>
      </c>
      <c r="AY341" s="18" t="s">
        <v>208</v>
      </c>
      <c r="BE341" s="141">
        <f>IF(N341="základní",J341,0)</f>
        <v>0</v>
      </c>
      <c r="BF341" s="141">
        <f>IF(N341="snížená",J341,0)</f>
        <v>0</v>
      </c>
      <c r="BG341" s="141">
        <f>IF(N341="zákl. přenesená",J341,0)</f>
        <v>0</v>
      </c>
      <c r="BH341" s="141">
        <f>IF(N341="sníž. přenesená",J341,0)</f>
        <v>0</v>
      </c>
      <c r="BI341" s="141">
        <f>IF(N341="nulová",J341,0)</f>
        <v>0</v>
      </c>
      <c r="BJ341" s="18" t="s">
        <v>83</v>
      </c>
      <c r="BK341" s="141">
        <f>ROUND(I341*H341,2)</f>
        <v>0</v>
      </c>
      <c r="BL341" s="18" t="s">
        <v>214</v>
      </c>
      <c r="BM341" s="140" t="s">
        <v>514</v>
      </c>
    </row>
    <row r="342" spans="2:65" s="1" customFormat="1" x14ac:dyDescent="0.2">
      <c r="B342" s="33"/>
      <c r="D342" s="142" t="s">
        <v>216</v>
      </c>
      <c r="F342" s="143" t="s">
        <v>515</v>
      </c>
      <c r="I342" s="144"/>
      <c r="L342" s="33"/>
      <c r="M342" s="145"/>
      <c r="T342" s="54"/>
      <c r="AT342" s="18" t="s">
        <v>216</v>
      </c>
      <c r="AU342" s="18" t="s">
        <v>85</v>
      </c>
    </row>
    <row r="343" spans="2:65" s="13" customFormat="1" x14ac:dyDescent="0.2">
      <c r="B343" s="153"/>
      <c r="D343" s="147" t="s">
        <v>218</v>
      </c>
      <c r="E343" s="154" t="s">
        <v>19</v>
      </c>
      <c r="F343" s="155" t="s">
        <v>465</v>
      </c>
      <c r="H343" s="156">
        <v>191.06800000000001</v>
      </c>
      <c r="I343" s="157"/>
      <c r="L343" s="153"/>
      <c r="M343" s="158"/>
      <c r="T343" s="159"/>
      <c r="AT343" s="154" t="s">
        <v>218</v>
      </c>
      <c r="AU343" s="154" t="s">
        <v>85</v>
      </c>
      <c r="AV343" s="13" t="s">
        <v>85</v>
      </c>
      <c r="AW343" s="13" t="s">
        <v>35</v>
      </c>
      <c r="AX343" s="13" t="s">
        <v>75</v>
      </c>
      <c r="AY343" s="154" t="s">
        <v>208</v>
      </c>
    </row>
    <row r="344" spans="2:65" s="14" customFormat="1" x14ac:dyDescent="0.2">
      <c r="B344" s="160"/>
      <c r="D344" s="147" t="s">
        <v>218</v>
      </c>
      <c r="E344" s="161" t="s">
        <v>19</v>
      </c>
      <c r="F344" s="162" t="s">
        <v>221</v>
      </c>
      <c r="H344" s="163">
        <v>191.06800000000001</v>
      </c>
      <c r="I344" s="164"/>
      <c r="L344" s="160"/>
      <c r="M344" s="165"/>
      <c r="T344" s="166"/>
      <c r="AT344" s="161" t="s">
        <v>218</v>
      </c>
      <c r="AU344" s="161" t="s">
        <v>85</v>
      </c>
      <c r="AV344" s="14" t="s">
        <v>214</v>
      </c>
      <c r="AW344" s="14" t="s">
        <v>35</v>
      </c>
      <c r="AX344" s="14" t="s">
        <v>83</v>
      </c>
      <c r="AY344" s="161" t="s">
        <v>208</v>
      </c>
    </row>
    <row r="345" spans="2:65" s="1" customFormat="1" ht="22.25" customHeight="1" x14ac:dyDescent="0.2">
      <c r="B345" s="33"/>
      <c r="C345" s="129" t="s">
        <v>516</v>
      </c>
      <c r="D345" s="129" t="s">
        <v>210</v>
      </c>
      <c r="E345" s="130" t="s">
        <v>517</v>
      </c>
      <c r="F345" s="131" t="s">
        <v>518</v>
      </c>
      <c r="G345" s="132" t="s">
        <v>109</v>
      </c>
      <c r="H345" s="133">
        <v>191.06800000000001</v>
      </c>
      <c r="I345" s="134"/>
      <c r="J345" s="135">
        <f>ROUND(I345*H345,2)</f>
        <v>0</v>
      </c>
      <c r="K345" s="131" t="s">
        <v>213</v>
      </c>
      <c r="L345" s="33"/>
      <c r="M345" s="136" t="s">
        <v>19</v>
      </c>
      <c r="N345" s="137" t="s">
        <v>46</v>
      </c>
      <c r="P345" s="138">
        <f>O345*H345</f>
        <v>0</v>
      </c>
      <c r="Q345" s="138">
        <v>1.6199999999999999E-2</v>
      </c>
      <c r="R345" s="138">
        <f>Q345*H345</f>
        <v>3.0953016</v>
      </c>
      <c r="S345" s="138">
        <v>0</v>
      </c>
      <c r="T345" s="139">
        <f>S345*H345</f>
        <v>0</v>
      </c>
      <c r="AR345" s="140" t="s">
        <v>214</v>
      </c>
      <c r="AT345" s="140" t="s">
        <v>210</v>
      </c>
      <c r="AU345" s="140" t="s">
        <v>85</v>
      </c>
      <c r="AY345" s="18" t="s">
        <v>208</v>
      </c>
      <c r="BE345" s="141">
        <f>IF(N345="základní",J345,0)</f>
        <v>0</v>
      </c>
      <c r="BF345" s="141">
        <f>IF(N345="snížená",J345,0)</f>
        <v>0</v>
      </c>
      <c r="BG345" s="141">
        <f>IF(N345="zákl. přenesená",J345,0)</f>
        <v>0</v>
      </c>
      <c r="BH345" s="141">
        <f>IF(N345="sníž. přenesená",J345,0)</f>
        <v>0</v>
      </c>
      <c r="BI345" s="141">
        <f>IF(N345="nulová",J345,0)</f>
        <v>0</v>
      </c>
      <c r="BJ345" s="18" t="s">
        <v>83</v>
      </c>
      <c r="BK345" s="141">
        <f>ROUND(I345*H345,2)</f>
        <v>0</v>
      </c>
      <c r="BL345" s="18" t="s">
        <v>214</v>
      </c>
      <c r="BM345" s="140" t="s">
        <v>519</v>
      </c>
    </row>
    <row r="346" spans="2:65" s="1" customFormat="1" x14ac:dyDescent="0.2">
      <c r="B346" s="33"/>
      <c r="D346" s="142" t="s">
        <v>216</v>
      </c>
      <c r="F346" s="143" t="s">
        <v>520</v>
      </c>
      <c r="I346" s="144"/>
      <c r="L346" s="33"/>
      <c r="M346" s="145"/>
      <c r="T346" s="54"/>
      <c r="AT346" s="18" t="s">
        <v>216</v>
      </c>
      <c r="AU346" s="18" t="s">
        <v>85</v>
      </c>
    </row>
    <row r="347" spans="2:65" s="13" customFormat="1" x14ac:dyDescent="0.2">
      <c r="B347" s="153"/>
      <c r="D347" s="147" t="s">
        <v>218</v>
      </c>
      <c r="E347" s="154" t="s">
        <v>19</v>
      </c>
      <c r="F347" s="155" t="s">
        <v>465</v>
      </c>
      <c r="H347" s="156">
        <v>191.06800000000001</v>
      </c>
      <c r="I347" s="157"/>
      <c r="L347" s="153"/>
      <c r="M347" s="158"/>
      <c r="T347" s="159"/>
      <c r="AT347" s="154" t="s">
        <v>218</v>
      </c>
      <c r="AU347" s="154" t="s">
        <v>85</v>
      </c>
      <c r="AV347" s="13" t="s">
        <v>85</v>
      </c>
      <c r="AW347" s="13" t="s">
        <v>35</v>
      </c>
      <c r="AX347" s="13" t="s">
        <v>75</v>
      </c>
      <c r="AY347" s="154" t="s">
        <v>208</v>
      </c>
    </row>
    <row r="348" spans="2:65" s="14" customFormat="1" x14ac:dyDescent="0.2">
      <c r="B348" s="160"/>
      <c r="D348" s="147" t="s">
        <v>218</v>
      </c>
      <c r="E348" s="161" t="s">
        <v>19</v>
      </c>
      <c r="F348" s="162" t="s">
        <v>221</v>
      </c>
      <c r="H348" s="163">
        <v>191.06800000000001</v>
      </c>
      <c r="I348" s="164"/>
      <c r="L348" s="160"/>
      <c r="M348" s="165"/>
      <c r="T348" s="166"/>
      <c r="AT348" s="161" t="s">
        <v>218</v>
      </c>
      <c r="AU348" s="161" t="s">
        <v>85</v>
      </c>
      <c r="AV348" s="14" t="s">
        <v>214</v>
      </c>
      <c r="AW348" s="14" t="s">
        <v>35</v>
      </c>
      <c r="AX348" s="14" t="s">
        <v>83</v>
      </c>
      <c r="AY348" s="161" t="s">
        <v>208</v>
      </c>
    </row>
    <row r="349" spans="2:65" s="1" customFormat="1" ht="15.75" customHeight="1" x14ac:dyDescent="0.2">
      <c r="B349" s="33"/>
      <c r="C349" s="129" t="s">
        <v>521</v>
      </c>
      <c r="D349" s="129" t="s">
        <v>210</v>
      </c>
      <c r="E349" s="130" t="s">
        <v>522</v>
      </c>
      <c r="F349" s="131" t="s">
        <v>523</v>
      </c>
      <c r="G349" s="132" t="s">
        <v>109</v>
      </c>
      <c r="H349" s="133">
        <v>191.06800000000001</v>
      </c>
      <c r="I349" s="134"/>
      <c r="J349" s="135">
        <f>ROUND(I349*H349,2)</f>
        <v>0</v>
      </c>
      <c r="K349" s="131" t="s">
        <v>213</v>
      </c>
      <c r="L349" s="33"/>
      <c r="M349" s="136" t="s">
        <v>19</v>
      </c>
      <c r="N349" s="137" t="s">
        <v>46</v>
      </c>
      <c r="P349" s="138">
        <f>O349*H349</f>
        <v>0</v>
      </c>
      <c r="Q349" s="138">
        <v>4.0000000000000001E-3</v>
      </c>
      <c r="R349" s="138">
        <f>Q349*H349</f>
        <v>0.76427200000000006</v>
      </c>
      <c r="S349" s="138">
        <v>0</v>
      </c>
      <c r="T349" s="139">
        <f>S349*H349</f>
        <v>0</v>
      </c>
      <c r="AR349" s="140" t="s">
        <v>214</v>
      </c>
      <c r="AT349" s="140" t="s">
        <v>210</v>
      </c>
      <c r="AU349" s="140" t="s">
        <v>85</v>
      </c>
      <c r="AY349" s="18" t="s">
        <v>208</v>
      </c>
      <c r="BE349" s="141">
        <f>IF(N349="základní",J349,0)</f>
        <v>0</v>
      </c>
      <c r="BF349" s="141">
        <f>IF(N349="snížená",J349,0)</f>
        <v>0</v>
      </c>
      <c r="BG349" s="141">
        <f>IF(N349="zákl. přenesená",J349,0)</f>
        <v>0</v>
      </c>
      <c r="BH349" s="141">
        <f>IF(N349="sníž. přenesená",J349,0)</f>
        <v>0</v>
      </c>
      <c r="BI349" s="141">
        <f>IF(N349="nulová",J349,0)</f>
        <v>0</v>
      </c>
      <c r="BJ349" s="18" t="s">
        <v>83</v>
      </c>
      <c r="BK349" s="141">
        <f>ROUND(I349*H349,2)</f>
        <v>0</v>
      </c>
      <c r="BL349" s="18" t="s">
        <v>214</v>
      </c>
      <c r="BM349" s="140" t="s">
        <v>524</v>
      </c>
    </row>
    <row r="350" spans="2:65" s="1" customFormat="1" x14ac:dyDescent="0.2">
      <c r="B350" s="33"/>
      <c r="D350" s="142" t="s">
        <v>216</v>
      </c>
      <c r="F350" s="143" t="s">
        <v>525</v>
      </c>
      <c r="I350" s="144"/>
      <c r="L350" s="33"/>
      <c r="M350" s="145"/>
      <c r="T350" s="54"/>
      <c r="AT350" s="18" t="s">
        <v>216</v>
      </c>
      <c r="AU350" s="18" t="s">
        <v>85</v>
      </c>
    </row>
    <row r="351" spans="2:65" s="13" customFormat="1" x14ac:dyDescent="0.2">
      <c r="B351" s="153"/>
      <c r="D351" s="147" t="s">
        <v>218</v>
      </c>
      <c r="E351" s="154" t="s">
        <v>19</v>
      </c>
      <c r="F351" s="155" t="s">
        <v>465</v>
      </c>
      <c r="H351" s="156">
        <v>191.06800000000001</v>
      </c>
      <c r="I351" s="157"/>
      <c r="L351" s="153"/>
      <c r="M351" s="158"/>
      <c r="T351" s="159"/>
      <c r="AT351" s="154" t="s">
        <v>218</v>
      </c>
      <c r="AU351" s="154" t="s">
        <v>85</v>
      </c>
      <c r="AV351" s="13" t="s">
        <v>85</v>
      </c>
      <c r="AW351" s="13" t="s">
        <v>35</v>
      </c>
      <c r="AX351" s="13" t="s">
        <v>75</v>
      </c>
      <c r="AY351" s="154" t="s">
        <v>208</v>
      </c>
    </row>
    <row r="352" spans="2:65" s="14" customFormat="1" x14ac:dyDescent="0.2">
      <c r="B352" s="160"/>
      <c r="D352" s="147" t="s">
        <v>218</v>
      </c>
      <c r="E352" s="161" t="s">
        <v>19</v>
      </c>
      <c r="F352" s="162" t="s">
        <v>221</v>
      </c>
      <c r="H352" s="163">
        <v>191.06800000000001</v>
      </c>
      <c r="I352" s="164"/>
      <c r="L352" s="160"/>
      <c r="M352" s="165"/>
      <c r="T352" s="166"/>
      <c r="AT352" s="161" t="s">
        <v>218</v>
      </c>
      <c r="AU352" s="161" t="s">
        <v>85</v>
      </c>
      <c r="AV352" s="14" t="s">
        <v>214</v>
      </c>
      <c r="AW352" s="14" t="s">
        <v>35</v>
      </c>
      <c r="AX352" s="14" t="s">
        <v>83</v>
      </c>
      <c r="AY352" s="161" t="s">
        <v>208</v>
      </c>
    </row>
    <row r="353" spans="2:65" s="1" customFormat="1" ht="15.75" customHeight="1" x14ac:dyDescent="0.2">
      <c r="B353" s="33"/>
      <c r="C353" s="129" t="s">
        <v>526</v>
      </c>
      <c r="D353" s="129" t="s">
        <v>210</v>
      </c>
      <c r="E353" s="130" t="s">
        <v>527</v>
      </c>
      <c r="F353" s="131" t="s">
        <v>528</v>
      </c>
      <c r="G353" s="132" t="s">
        <v>109</v>
      </c>
      <c r="H353" s="133">
        <v>147.06</v>
      </c>
      <c r="I353" s="134"/>
      <c r="J353" s="135">
        <f>ROUND(I353*H353,2)</f>
        <v>0</v>
      </c>
      <c r="K353" s="131" t="s">
        <v>213</v>
      </c>
      <c r="L353" s="33"/>
      <c r="M353" s="136" t="s">
        <v>19</v>
      </c>
      <c r="N353" s="137" t="s">
        <v>46</v>
      </c>
      <c r="P353" s="138">
        <f>O353*H353</f>
        <v>0</v>
      </c>
      <c r="Q353" s="138">
        <v>4.0000000000000003E-5</v>
      </c>
      <c r="R353" s="138">
        <f>Q353*H353</f>
        <v>5.8824000000000003E-3</v>
      </c>
      <c r="S353" s="138">
        <v>6.0000000000000002E-5</v>
      </c>
      <c r="T353" s="139">
        <f>S353*H353</f>
        <v>8.8236000000000009E-3</v>
      </c>
      <c r="AR353" s="140" t="s">
        <v>214</v>
      </c>
      <c r="AT353" s="140" t="s">
        <v>210</v>
      </c>
      <c r="AU353" s="140" t="s">
        <v>85</v>
      </c>
      <c r="AY353" s="18" t="s">
        <v>208</v>
      </c>
      <c r="BE353" s="141">
        <f>IF(N353="základní",J353,0)</f>
        <v>0</v>
      </c>
      <c r="BF353" s="141">
        <f>IF(N353="snížená",J353,0)</f>
        <v>0</v>
      </c>
      <c r="BG353" s="141">
        <f>IF(N353="zákl. přenesená",J353,0)</f>
        <v>0</v>
      </c>
      <c r="BH353" s="141">
        <f>IF(N353="sníž. přenesená",J353,0)</f>
        <v>0</v>
      </c>
      <c r="BI353" s="141">
        <f>IF(N353="nulová",J353,0)</f>
        <v>0</v>
      </c>
      <c r="BJ353" s="18" t="s">
        <v>83</v>
      </c>
      <c r="BK353" s="141">
        <f>ROUND(I353*H353,2)</f>
        <v>0</v>
      </c>
      <c r="BL353" s="18" t="s">
        <v>214</v>
      </c>
      <c r="BM353" s="140" t="s">
        <v>529</v>
      </c>
    </row>
    <row r="354" spans="2:65" s="1" customFormat="1" x14ac:dyDescent="0.2">
      <c r="B354" s="33"/>
      <c r="D354" s="142" t="s">
        <v>216</v>
      </c>
      <c r="F354" s="143" t="s">
        <v>530</v>
      </c>
      <c r="I354" s="144"/>
      <c r="L354" s="33"/>
      <c r="M354" s="145"/>
      <c r="T354" s="54"/>
      <c r="AT354" s="18" t="s">
        <v>216</v>
      </c>
      <c r="AU354" s="18" t="s">
        <v>85</v>
      </c>
    </row>
    <row r="355" spans="2:65" s="13" customFormat="1" x14ac:dyDescent="0.2">
      <c r="B355" s="153"/>
      <c r="D355" s="147" t="s">
        <v>218</v>
      </c>
      <c r="E355" s="154" t="s">
        <v>19</v>
      </c>
      <c r="F355" s="155" t="s">
        <v>531</v>
      </c>
      <c r="H355" s="156">
        <v>147.06</v>
      </c>
      <c r="I355" s="157"/>
      <c r="L355" s="153"/>
      <c r="M355" s="158"/>
      <c r="T355" s="159"/>
      <c r="AT355" s="154" t="s">
        <v>218</v>
      </c>
      <c r="AU355" s="154" t="s">
        <v>85</v>
      </c>
      <c r="AV355" s="13" t="s">
        <v>85</v>
      </c>
      <c r="AW355" s="13" t="s">
        <v>35</v>
      </c>
      <c r="AX355" s="13" t="s">
        <v>75</v>
      </c>
      <c r="AY355" s="154" t="s">
        <v>208</v>
      </c>
    </row>
    <row r="356" spans="2:65" s="14" customFormat="1" x14ac:dyDescent="0.2">
      <c r="B356" s="160"/>
      <c r="D356" s="147" t="s">
        <v>218</v>
      </c>
      <c r="E356" s="161" t="s">
        <v>19</v>
      </c>
      <c r="F356" s="162" t="s">
        <v>221</v>
      </c>
      <c r="H356" s="163">
        <v>147.06</v>
      </c>
      <c r="I356" s="164"/>
      <c r="L356" s="160"/>
      <c r="M356" s="165"/>
      <c r="T356" s="166"/>
      <c r="AT356" s="161" t="s">
        <v>218</v>
      </c>
      <c r="AU356" s="161" t="s">
        <v>85</v>
      </c>
      <c r="AV356" s="14" t="s">
        <v>214</v>
      </c>
      <c r="AW356" s="14" t="s">
        <v>35</v>
      </c>
      <c r="AX356" s="14" t="s">
        <v>83</v>
      </c>
      <c r="AY356" s="161" t="s">
        <v>208</v>
      </c>
    </row>
    <row r="357" spans="2:65" s="1" customFormat="1" ht="22.25" customHeight="1" x14ac:dyDescent="0.2">
      <c r="B357" s="33"/>
      <c r="C357" s="129" t="s">
        <v>532</v>
      </c>
      <c r="D357" s="129" t="s">
        <v>210</v>
      </c>
      <c r="E357" s="130" t="s">
        <v>533</v>
      </c>
      <c r="F357" s="131" t="s">
        <v>534</v>
      </c>
      <c r="G357" s="132" t="s">
        <v>109</v>
      </c>
      <c r="H357" s="133">
        <v>20.475999999999999</v>
      </c>
      <c r="I357" s="134"/>
      <c r="J357" s="135">
        <f>ROUND(I357*H357,2)</f>
        <v>0</v>
      </c>
      <c r="K357" s="131" t="s">
        <v>213</v>
      </c>
      <c r="L357" s="33"/>
      <c r="M357" s="136" t="s">
        <v>19</v>
      </c>
      <c r="N357" s="137" t="s">
        <v>46</v>
      </c>
      <c r="P357" s="138">
        <f>O357*H357</f>
        <v>0</v>
      </c>
      <c r="Q357" s="138">
        <v>9.0000000000000006E-5</v>
      </c>
      <c r="R357" s="138">
        <f>Q357*H357</f>
        <v>1.8428400000000001E-3</v>
      </c>
      <c r="S357" s="138">
        <v>6.0000000000000002E-5</v>
      </c>
      <c r="T357" s="139">
        <f>S357*H357</f>
        <v>1.2285600000000001E-3</v>
      </c>
      <c r="AR357" s="140" t="s">
        <v>214</v>
      </c>
      <c r="AT357" s="140" t="s">
        <v>210</v>
      </c>
      <c r="AU357" s="140" t="s">
        <v>85</v>
      </c>
      <c r="AY357" s="18" t="s">
        <v>208</v>
      </c>
      <c r="BE357" s="141">
        <f>IF(N357="základní",J357,0)</f>
        <v>0</v>
      </c>
      <c r="BF357" s="141">
        <f>IF(N357="snížená",J357,0)</f>
        <v>0</v>
      </c>
      <c r="BG357" s="141">
        <f>IF(N357="zákl. přenesená",J357,0)</f>
        <v>0</v>
      </c>
      <c r="BH357" s="141">
        <f>IF(N357="sníž. přenesená",J357,0)</f>
        <v>0</v>
      </c>
      <c r="BI357" s="141">
        <f>IF(N357="nulová",J357,0)</f>
        <v>0</v>
      </c>
      <c r="BJ357" s="18" t="s">
        <v>83</v>
      </c>
      <c r="BK357" s="141">
        <f>ROUND(I357*H357,2)</f>
        <v>0</v>
      </c>
      <c r="BL357" s="18" t="s">
        <v>214</v>
      </c>
      <c r="BM357" s="140" t="s">
        <v>535</v>
      </c>
    </row>
    <row r="358" spans="2:65" s="1" customFormat="1" x14ac:dyDescent="0.2">
      <c r="B358" s="33"/>
      <c r="D358" s="142" t="s">
        <v>216</v>
      </c>
      <c r="F358" s="143" t="s">
        <v>536</v>
      </c>
      <c r="I358" s="144"/>
      <c r="L358" s="33"/>
      <c r="M358" s="145"/>
      <c r="T358" s="54"/>
      <c r="AT358" s="18" t="s">
        <v>216</v>
      </c>
      <c r="AU358" s="18" t="s">
        <v>85</v>
      </c>
    </row>
    <row r="359" spans="2:65" s="12" customFormat="1" x14ac:dyDescent="0.2">
      <c r="B359" s="146"/>
      <c r="D359" s="147" t="s">
        <v>218</v>
      </c>
      <c r="E359" s="148" t="s">
        <v>19</v>
      </c>
      <c r="F359" s="149" t="s">
        <v>380</v>
      </c>
      <c r="H359" s="148" t="s">
        <v>19</v>
      </c>
      <c r="I359" s="150"/>
      <c r="L359" s="146"/>
      <c r="M359" s="151"/>
      <c r="T359" s="152"/>
      <c r="AT359" s="148" t="s">
        <v>218</v>
      </c>
      <c r="AU359" s="148" t="s">
        <v>85</v>
      </c>
      <c r="AV359" s="12" t="s">
        <v>83</v>
      </c>
      <c r="AW359" s="12" t="s">
        <v>35</v>
      </c>
      <c r="AX359" s="12" t="s">
        <v>75</v>
      </c>
      <c r="AY359" s="148" t="s">
        <v>208</v>
      </c>
    </row>
    <row r="360" spans="2:65" s="12" customFormat="1" x14ac:dyDescent="0.2">
      <c r="B360" s="146"/>
      <c r="D360" s="147" t="s">
        <v>218</v>
      </c>
      <c r="E360" s="148" t="s">
        <v>19</v>
      </c>
      <c r="F360" s="149" t="s">
        <v>537</v>
      </c>
      <c r="H360" s="148" t="s">
        <v>19</v>
      </c>
      <c r="I360" s="150"/>
      <c r="L360" s="146"/>
      <c r="M360" s="151"/>
      <c r="T360" s="152"/>
      <c r="AT360" s="148" t="s">
        <v>218</v>
      </c>
      <c r="AU360" s="148" t="s">
        <v>85</v>
      </c>
      <c r="AV360" s="12" t="s">
        <v>83</v>
      </c>
      <c r="AW360" s="12" t="s">
        <v>35</v>
      </c>
      <c r="AX360" s="12" t="s">
        <v>75</v>
      </c>
      <c r="AY360" s="148" t="s">
        <v>208</v>
      </c>
    </row>
    <row r="361" spans="2:65" s="13" customFormat="1" x14ac:dyDescent="0.2">
      <c r="B361" s="153"/>
      <c r="D361" s="147" t="s">
        <v>218</v>
      </c>
      <c r="E361" s="154" t="s">
        <v>19</v>
      </c>
      <c r="F361" s="155" t="s">
        <v>538</v>
      </c>
      <c r="H361" s="156">
        <v>0.20699999999999999</v>
      </c>
      <c r="I361" s="157"/>
      <c r="L361" s="153"/>
      <c r="M361" s="158"/>
      <c r="T361" s="159"/>
      <c r="AT361" s="154" t="s">
        <v>218</v>
      </c>
      <c r="AU361" s="154" t="s">
        <v>85</v>
      </c>
      <c r="AV361" s="13" t="s">
        <v>85</v>
      </c>
      <c r="AW361" s="13" t="s">
        <v>35</v>
      </c>
      <c r="AX361" s="13" t="s">
        <v>75</v>
      </c>
      <c r="AY361" s="154" t="s">
        <v>208</v>
      </c>
    </row>
    <row r="362" spans="2:65" s="13" customFormat="1" x14ac:dyDescent="0.2">
      <c r="B362" s="153"/>
      <c r="D362" s="147" t="s">
        <v>218</v>
      </c>
      <c r="E362" s="154" t="s">
        <v>19</v>
      </c>
      <c r="F362" s="155" t="s">
        <v>539</v>
      </c>
      <c r="H362" s="156">
        <v>0.435</v>
      </c>
      <c r="I362" s="157"/>
      <c r="L362" s="153"/>
      <c r="M362" s="158"/>
      <c r="T362" s="159"/>
      <c r="AT362" s="154" t="s">
        <v>218</v>
      </c>
      <c r="AU362" s="154" t="s">
        <v>85</v>
      </c>
      <c r="AV362" s="13" t="s">
        <v>85</v>
      </c>
      <c r="AW362" s="13" t="s">
        <v>35</v>
      </c>
      <c r="AX362" s="13" t="s">
        <v>75</v>
      </c>
      <c r="AY362" s="154" t="s">
        <v>208</v>
      </c>
    </row>
    <row r="363" spans="2:65" s="13" customFormat="1" x14ac:dyDescent="0.2">
      <c r="B363" s="153"/>
      <c r="D363" s="147" t="s">
        <v>218</v>
      </c>
      <c r="E363" s="154" t="s">
        <v>19</v>
      </c>
      <c r="F363" s="155" t="s">
        <v>540</v>
      </c>
      <c r="H363" s="156">
        <v>0.44800000000000001</v>
      </c>
      <c r="I363" s="157"/>
      <c r="L363" s="153"/>
      <c r="M363" s="158"/>
      <c r="T363" s="159"/>
      <c r="AT363" s="154" t="s">
        <v>218</v>
      </c>
      <c r="AU363" s="154" t="s">
        <v>85</v>
      </c>
      <c r="AV363" s="13" t="s">
        <v>85</v>
      </c>
      <c r="AW363" s="13" t="s">
        <v>35</v>
      </c>
      <c r="AX363" s="13" t="s">
        <v>75</v>
      </c>
      <c r="AY363" s="154" t="s">
        <v>208</v>
      </c>
    </row>
    <row r="364" spans="2:65" s="13" customFormat="1" x14ac:dyDescent="0.2">
      <c r="B364" s="153"/>
      <c r="D364" s="147" t="s">
        <v>218</v>
      </c>
      <c r="E364" s="154" t="s">
        <v>19</v>
      </c>
      <c r="F364" s="155" t="s">
        <v>541</v>
      </c>
      <c r="H364" s="156">
        <v>12.038</v>
      </c>
      <c r="I364" s="157"/>
      <c r="L364" s="153"/>
      <c r="M364" s="158"/>
      <c r="T364" s="159"/>
      <c r="AT364" s="154" t="s">
        <v>218</v>
      </c>
      <c r="AU364" s="154" t="s">
        <v>85</v>
      </c>
      <c r="AV364" s="13" t="s">
        <v>85</v>
      </c>
      <c r="AW364" s="13" t="s">
        <v>35</v>
      </c>
      <c r="AX364" s="13" t="s">
        <v>75</v>
      </c>
      <c r="AY364" s="154" t="s">
        <v>208</v>
      </c>
    </row>
    <row r="365" spans="2:65" s="12" customFormat="1" x14ac:dyDescent="0.2">
      <c r="B365" s="146"/>
      <c r="D365" s="147" t="s">
        <v>218</v>
      </c>
      <c r="E365" s="148" t="s">
        <v>19</v>
      </c>
      <c r="F365" s="149" t="s">
        <v>542</v>
      </c>
      <c r="H365" s="148" t="s">
        <v>19</v>
      </c>
      <c r="I365" s="150"/>
      <c r="L365" s="146"/>
      <c r="M365" s="151"/>
      <c r="T365" s="152"/>
      <c r="AT365" s="148" t="s">
        <v>218</v>
      </c>
      <c r="AU365" s="148" t="s">
        <v>85</v>
      </c>
      <c r="AV365" s="12" t="s">
        <v>83</v>
      </c>
      <c r="AW365" s="12" t="s">
        <v>35</v>
      </c>
      <c r="AX365" s="12" t="s">
        <v>75</v>
      </c>
      <c r="AY365" s="148" t="s">
        <v>208</v>
      </c>
    </row>
    <row r="366" spans="2:65" s="13" customFormat="1" x14ac:dyDescent="0.2">
      <c r="B366" s="153"/>
      <c r="D366" s="147" t="s">
        <v>218</v>
      </c>
      <c r="E366" s="154" t="s">
        <v>19</v>
      </c>
      <c r="F366" s="155" t="s">
        <v>543</v>
      </c>
      <c r="H366" s="156">
        <v>1.8180000000000001</v>
      </c>
      <c r="I366" s="157"/>
      <c r="L366" s="153"/>
      <c r="M366" s="158"/>
      <c r="T366" s="159"/>
      <c r="AT366" s="154" t="s">
        <v>218</v>
      </c>
      <c r="AU366" s="154" t="s">
        <v>85</v>
      </c>
      <c r="AV366" s="13" t="s">
        <v>85</v>
      </c>
      <c r="AW366" s="13" t="s">
        <v>35</v>
      </c>
      <c r="AX366" s="13" t="s">
        <v>75</v>
      </c>
      <c r="AY366" s="154" t="s">
        <v>208</v>
      </c>
    </row>
    <row r="367" spans="2:65" s="13" customFormat="1" x14ac:dyDescent="0.2">
      <c r="B367" s="153"/>
      <c r="D367" s="147" t="s">
        <v>218</v>
      </c>
      <c r="E367" s="154" t="s">
        <v>19</v>
      </c>
      <c r="F367" s="155" t="s">
        <v>544</v>
      </c>
      <c r="H367" s="156">
        <v>2.3199999999999998</v>
      </c>
      <c r="I367" s="157"/>
      <c r="L367" s="153"/>
      <c r="M367" s="158"/>
      <c r="T367" s="159"/>
      <c r="AT367" s="154" t="s">
        <v>218</v>
      </c>
      <c r="AU367" s="154" t="s">
        <v>85</v>
      </c>
      <c r="AV367" s="13" t="s">
        <v>85</v>
      </c>
      <c r="AW367" s="13" t="s">
        <v>35</v>
      </c>
      <c r="AX367" s="13" t="s">
        <v>75</v>
      </c>
      <c r="AY367" s="154" t="s">
        <v>208</v>
      </c>
    </row>
    <row r="368" spans="2:65" s="13" customFormat="1" x14ac:dyDescent="0.2">
      <c r="B368" s="153"/>
      <c r="D368" s="147" t="s">
        <v>218</v>
      </c>
      <c r="E368" s="154" t="s">
        <v>19</v>
      </c>
      <c r="F368" s="155" t="s">
        <v>545</v>
      </c>
      <c r="H368" s="156">
        <v>3.21</v>
      </c>
      <c r="I368" s="157"/>
      <c r="L368" s="153"/>
      <c r="M368" s="158"/>
      <c r="T368" s="159"/>
      <c r="AT368" s="154" t="s">
        <v>218</v>
      </c>
      <c r="AU368" s="154" t="s">
        <v>85</v>
      </c>
      <c r="AV368" s="13" t="s">
        <v>85</v>
      </c>
      <c r="AW368" s="13" t="s">
        <v>35</v>
      </c>
      <c r="AX368" s="13" t="s">
        <v>75</v>
      </c>
      <c r="AY368" s="154" t="s">
        <v>208</v>
      </c>
    </row>
    <row r="369" spans="2:65" s="14" customFormat="1" x14ac:dyDescent="0.2">
      <c r="B369" s="160"/>
      <c r="D369" s="147" t="s">
        <v>218</v>
      </c>
      <c r="E369" s="161" t="s">
        <v>161</v>
      </c>
      <c r="F369" s="162" t="s">
        <v>221</v>
      </c>
      <c r="H369" s="163">
        <v>20.475999999999999</v>
      </c>
      <c r="I369" s="164"/>
      <c r="L369" s="160"/>
      <c r="M369" s="165"/>
      <c r="T369" s="166"/>
      <c r="AT369" s="161" t="s">
        <v>218</v>
      </c>
      <c r="AU369" s="161" t="s">
        <v>85</v>
      </c>
      <c r="AV369" s="14" t="s">
        <v>214</v>
      </c>
      <c r="AW369" s="14" t="s">
        <v>35</v>
      </c>
      <c r="AX369" s="14" t="s">
        <v>83</v>
      </c>
      <c r="AY369" s="161" t="s">
        <v>208</v>
      </c>
    </row>
    <row r="370" spans="2:65" s="1" customFormat="1" ht="24.75" customHeight="1" x14ac:dyDescent="0.2">
      <c r="B370" s="33"/>
      <c r="C370" s="129" t="s">
        <v>546</v>
      </c>
      <c r="D370" s="129" t="s">
        <v>210</v>
      </c>
      <c r="E370" s="130" t="s">
        <v>547</v>
      </c>
      <c r="F370" s="131" t="s">
        <v>548</v>
      </c>
      <c r="G370" s="132" t="s">
        <v>123</v>
      </c>
      <c r="H370" s="133">
        <v>67.16</v>
      </c>
      <c r="I370" s="134"/>
      <c r="J370" s="135">
        <f>ROUND(I370*H370,2)</f>
        <v>0</v>
      </c>
      <c r="K370" s="131" t="s">
        <v>213</v>
      </c>
      <c r="L370" s="33"/>
      <c r="M370" s="136" t="s">
        <v>19</v>
      </c>
      <c r="N370" s="137" t="s">
        <v>46</v>
      </c>
      <c r="P370" s="138">
        <f>O370*H370</f>
        <v>0</v>
      </c>
      <c r="Q370" s="138">
        <v>0</v>
      </c>
      <c r="R370" s="138">
        <f>Q370*H370</f>
        <v>0</v>
      </c>
      <c r="S370" s="138">
        <v>1.0000000000000001E-5</v>
      </c>
      <c r="T370" s="139">
        <f>S370*H370</f>
        <v>6.7160000000000006E-4</v>
      </c>
      <c r="AR370" s="140" t="s">
        <v>214</v>
      </c>
      <c r="AT370" s="140" t="s">
        <v>210</v>
      </c>
      <c r="AU370" s="140" t="s">
        <v>85</v>
      </c>
      <c r="AY370" s="18" t="s">
        <v>208</v>
      </c>
      <c r="BE370" s="141">
        <f>IF(N370="základní",J370,0)</f>
        <v>0</v>
      </c>
      <c r="BF370" s="141">
        <f>IF(N370="snížená",J370,0)</f>
        <v>0</v>
      </c>
      <c r="BG370" s="141">
        <f>IF(N370="zákl. přenesená",J370,0)</f>
        <v>0</v>
      </c>
      <c r="BH370" s="141">
        <f>IF(N370="sníž. přenesená",J370,0)</f>
        <v>0</v>
      </c>
      <c r="BI370" s="141">
        <f>IF(N370="nulová",J370,0)</f>
        <v>0</v>
      </c>
      <c r="BJ370" s="18" t="s">
        <v>83</v>
      </c>
      <c r="BK370" s="141">
        <f>ROUND(I370*H370,2)</f>
        <v>0</v>
      </c>
      <c r="BL370" s="18" t="s">
        <v>214</v>
      </c>
      <c r="BM370" s="140" t="s">
        <v>549</v>
      </c>
    </row>
    <row r="371" spans="2:65" s="1" customFormat="1" x14ac:dyDescent="0.2">
      <c r="B371" s="33"/>
      <c r="D371" s="142" t="s">
        <v>216</v>
      </c>
      <c r="F371" s="143" t="s">
        <v>550</v>
      </c>
      <c r="I371" s="144"/>
      <c r="L371" s="33"/>
      <c r="M371" s="145"/>
      <c r="T371" s="54"/>
      <c r="AT371" s="18" t="s">
        <v>216</v>
      </c>
      <c r="AU371" s="18" t="s">
        <v>85</v>
      </c>
    </row>
    <row r="372" spans="2:65" s="12" customFormat="1" x14ac:dyDescent="0.2">
      <c r="B372" s="146"/>
      <c r="D372" s="147" t="s">
        <v>218</v>
      </c>
      <c r="E372" s="148" t="s">
        <v>19</v>
      </c>
      <c r="F372" s="149" t="s">
        <v>380</v>
      </c>
      <c r="H372" s="148" t="s">
        <v>19</v>
      </c>
      <c r="I372" s="150"/>
      <c r="L372" s="146"/>
      <c r="M372" s="151"/>
      <c r="T372" s="152"/>
      <c r="AT372" s="148" t="s">
        <v>218</v>
      </c>
      <c r="AU372" s="148" t="s">
        <v>85</v>
      </c>
      <c r="AV372" s="12" t="s">
        <v>83</v>
      </c>
      <c r="AW372" s="12" t="s">
        <v>35</v>
      </c>
      <c r="AX372" s="12" t="s">
        <v>75</v>
      </c>
      <c r="AY372" s="148" t="s">
        <v>208</v>
      </c>
    </row>
    <row r="373" spans="2:65" s="12" customFormat="1" x14ac:dyDescent="0.2">
      <c r="B373" s="146"/>
      <c r="D373" s="147" t="s">
        <v>218</v>
      </c>
      <c r="E373" s="148" t="s">
        <v>19</v>
      </c>
      <c r="F373" s="149" t="s">
        <v>537</v>
      </c>
      <c r="H373" s="148" t="s">
        <v>19</v>
      </c>
      <c r="I373" s="150"/>
      <c r="L373" s="146"/>
      <c r="M373" s="151"/>
      <c r="T373" s="152"/>
      <c r="AT373" s="148" t="s">
        <v>218</v>
      </c>
      <c r="AU373" s="148" t="s">
        <v>85</v>
      </c>
      <c r="AV373" s="12" t="s">
        <v>83</v>
      </c>
      <c r="AW373" s="12" t="s">
        <v>35</v>
      </c>
      <c r="AX373" s="12" t="s">
        <v>75</v>
      </c>
      <c r="AY373" s="148" t="s">
        <v>208</v>
      </c>
    </row>
    <row r="374" spans="2:65" s="13" customFormat="1" x14ac:dyDescent="0.2">
      <c r="B374" s="153"/>
      <c r="D374" s="147" t="s">
        <v>218</v>
      </c>
      <c r="E374" s="154" t="s">
        <v>19</v>
      </c>
      <c r="F374" s="155" t="s">
        <v>551</v>
      </c>
      <c r="H374" s="156">
        <v>1.84</v>
      </c>
      <c r="I374" s="157"/>
      <c r="L374" s="153"/>
      <c r="M374" s="158"/>
      <c r="T374" s="159"/>
      <c r="AT374" s="154" t="s">
        <v>218</v>
      </c>
      <c r="AU374" s="154" t="s">
        <v>85</v>
      </c>
      <c r="AV374" s="13" t="s">
        <v>85</v>
      </c>
      <c r="AW374" s="13" t="s">
        <v>35</v>
      </c>
      <c r="AX374" s="13" t="s">
        <v>75</v>
      </c>
      <c r="AY374" s="154" t="s">
        <v>208</v>
      </c>
    </row>
    <row r="375" spans="2:65" s="13" customFormat="1" x14ac:dyDescent="0.2">
      <c r="B375" s="153"/>
      <c r="D375" s="147" t="s">
        <v>218</v>
      </c>
      <c r="E375" s="154" t="s">
        <v>19</v>
      </c>
      <c r="F375" s="155" t="s">
        <v>552</v>
      </c>
      <c r="H375" s="156">
        <v>2.68</v>
      </c>
      <c r="I375" s="157"/>
      <c r="L375" s="153"/>
      <c r="M375" s="158"/>
      <c r="T375" s="159"/>
      <c r="AT375" s="154" t="s">
        <v>218</v>
      </c>
      <c r="AU375" s="154" t="s">
        <v>85</v>
      </c>
      <c r="AV375" s="13" t="s">
        <v>85</v>
      </c>
      <c r="AW375" s="13" t="s">
        <v>35</v>
      </c>
      <c r="AX375" s="13" t="s">
        <v>75</v>
      </c>
      <c r="AY375" s="154" t="s">
        <v>208</v>
      </c>
    </row>
    <row r="376" spans="2:65" s="13" customFormat="1" x14ac:dyDescent="0.2">
      <c r="B376" s="153"/>
      <c r="D376" s="147" t="s">
        <v>218</v>
      </c>
      <c r="E376" s="154" t="s">
        <v>19</v>
      </c>
      <c r="F376" s="155" t="s">
        <v>553</v>
      </c>
      <c r="H376" s="156">
        <v>2.72</v>
      </c>
      <c r="I376" s="157"/>
      <c r="L376" s="153"/>
      <c r="M376" s="158"/>
      <c r="T376" s="159"/>
      <c r="AT376" s="154" t="s">
        <v>218</v>
      </c>
      <c r="AU376" s="154" t="s">
        <v>85</v>
      </c>
      <c r="AV376" s="13" t="s">
        <v>85</v>
      </c>
      <c r="AW376" s="13" t="s">
        <v>35</v>
      </c>
      <c r="AX376" s="13" t="s">
        <v>75</v>
      </c>
      <c r="AY376" s="154" t="s">
        <v>208</v>
      </c>
    </row>
    <row r="377" spans="2:65" s="13" customFormat="1" x14ac:dyDescent="0.2">
      <c r="B377" s="153"/>
      <c r="D377" s="147" t="s">
        <v>218</v>
      </c>
      <c r="E377" s="154" t="s">
        <v>19</v>
      </c>
      <c r="F377" s="155" t="s">
        <v>554</v>
      </c>
      <c r="H377" s="156">
        <v>40.159999999999997</v>
      </c>
      <c r="I377" s="157"/>
      <c r="L377" s="153"/>
      <c r="M377" s="158"/>
      <c r="T377" s="159"/>
      <c r="AT377" s="154" t="s">
        <v>218</v>
      </c>
      <c r="AU377" s="154" t="s">
        <v>85</v>
      </c>
      <c r="AV377" s="13" t="s">
        <v>85</v>
      </c>
      <c r="AW377" s="13" t="s">
        <v>35</v>
      </c>
      <c r="AX377" s="13" t="s">
        <v>75</v>
      </c>
      <c r="AY377" s="154" t="s">
        <v>208</v>
      </c>
    </row>
    <row r="378" spans="2:65" s="12" customFormat="1" x14ac:dyDescent="0.2">
      <c r="B378" s="146"/>
      <c r="D378" s="147" t="s">
        <v>218</v>
      </c>
      <c r="E378" s="148" t="s">
        <v>19</v>
      </c>
      <c r="F378" s="149" t="s">
        <v>542</v>
      </c>
      <c r="H378" s="148" t="s">
        <v>19</v>
      </c>
      <c r="I378" s="150"/>
      <c r="L378" s="146"/>
      <c r="M378" s="151"/>
      <c r="T378" s="152"/>
      <c r="AT378" s="148" t="s">
        <v>218</v>
      </c>
      <c r="AU378" s="148" t="s">
        <v>85</v>
      </c>
      <c r="AV378" s="12" t="s">
        <v>83</v>
      </c>
      <c r="AW378" s="12" t="s">
        <v>35</v>
      </c>
      <c r="AX378" s="12" t="s">
        <v>75</v>
      </c>
      <c r="AY378" s="148" t="s">
        <v>208</v>
      </c>
    </row>
    <row r="379" spans="2:65" s="13" customFormat="1" x14ac:dyDescent="0.2">
      <c r="B379" s="153"/>
      <c r="D379" s="147" t="s">
        <v>218</v>
      </c>
      <c r="E379" s="154" t="s">
        <v>19</v>
      </c>
      <c r="F379" s="155" t="s">
        <v>555</v>
      </c>
      <c r="H379" s="156">
        <v>5.84</v>
      </c>
      <c r="I379" s="157"/>
      <c r="L379" s="153"/>
      <c r="M379" s="158"/>
      <c r="T379" s="159"/>
      <c r="AT379" s="154" t="s">
        <v>218</v>
      </c>
      <c r="AU379" s="154" t="s">
        <v>85</v>
      </c>
      <c r="AV379" s="13" t="s">
        <v>85</v>
      </c>
      <c r="AW379" s="13" t="s">
        <v>35</v>
      </c>
      <c r="AX379" s="13" t="s">
        <v>75</v>
      </c>
      <c r="AY379" s="154" t="s">
        <v>208</v>
      </c>
    </row>
    <row r="380" spans="2:65" s="13" customFormat="1" x14ac:dyDescent="0.2">
      <c r="B380" s="153"/>
      <c r="D380" s="147" t="s">
        <v>218</v>
      </c>
      <c r="E380" s="154" t="s">
        <v>19</v>
      </c>
      <c r="F380" s="155" t="s">
        <v>556</v>
      </c>
      <c r="H380" s="156">
        <v>6.4</v>
      </c>
      <c r="I380" s="157"/>
      <c r="L380" s="153"/>
      <c r="M380" s="158"/>
      <c r="T380" s="159"/>
      <c r="AT380" s="154" t="s">
        <v>218</v>
      </c>
      <c r="AU380" s="154" t="s">
        <v>85</v>
      </c>
      <c r="AV380" s="13" t="s">
        <v>85</v>
      </c>
      <c r="AW380" s="13" t="s">
        <v>35</v>
      </c>
      <c r="AX380" s="13" t="s">
        <v>75</v>
      </c>
      <c r="AY380" s="154" t="s">
        <v>208</v>
      </c>
    </row>
    <row r="381" spans="2:65" s="13" customFormat="1" x14ac:dyDescent="0.2">
      <c r="B381" s="153"/>
      <c r="D381" s="147" t="s">
        <v>218</v>
      </c>
      <c r="E381" s="154" t="s">
        <v>19</v>
      </c>
      <c r="F381" s="155" t="s">
        <v>557</v>
      </c>
      <c r="H381" s="156">
        <v>7.52</v>
      </c>
      <c r="I381" s="157"/>
      <c r="L381" s="153"/>
      <c r="M381" s="158"/>
      <c r="T381" s="159"/>
      <c r="AT381" s="154" t="s">
        <v>218</v>
      </c>
      <c r="AU381" s="154" t="s">
        <v>85</v>
      </c>
      <c r="AV381" s="13" t="s">
        <v>85</v>
      </c>
      <c r="AW381" s="13" t="s">
        <v>35</v>
      </c>
      <c r="AX381" s="13" t="s">
        <v>75</v>
      </c>
      <c r="AY381" s="154" t="s">
        <v>208</v>
      </c>
    </row>
    <row r="382" spans="2:65" s="14" customFormat="1" x14ac:dyDescent="0.2">
      <c r="B382" s="160"/>
      <c r="D382" s="147" t="s">
        <v>218</v>
      </c>
      <c r="E382" s="161" t="s">
        <v>130</v>
      </c>
      <c r="F382" s="162" t="s">
        <v>221</v>
      </c>
      <c r="H382" s="163">
        <v>67.16</v>
      </c>
      <c r="I382" s="164"/>
      <c r="L382" s="160"/>
      <c r="M382" s="165"/>
      <c r="T382" s="166"/>
      <c r="AT382" s="161" t="s">
        <v>218</v>
      </c>
      <c r="AU382" s="161" t="s">
        <v>85</v>
      </c>
      <c r="AV382" s="14" t="s">
        <v>214</v>
      </c>
      <c r="AW382" s="14" t="s">
        <v>35</v>
      </c>
      <c r="AX382" s="14" t="s">
        <v>83</v>
      </c>
      <c r="AY382" s="161" t="s">
        <v>208</v>
      </c>
    </row>
    <row r="383" spans="2:65" s="1" customFormat="1" ht="15.75" customHeight="1" x14ac:dyDescent="0.2">
      <c r="B383" s="33"/>
      <c r="C383" s="129" t="s">
        <v>558</v>
      </c>
      <c r="D383" s="129" t="s">
        <v>210</v>
      </c>
      <c r="E383" s="130" t="s">
        <v>559</v>
      </c>
      <c r="F383" s="131" t="s">
        <v>560</v>
      </c>
      <c r="G383" s="132" t="s">
        <v>123</v>
      </c>
      <c r="H383" s="133">
        <v>226.792</v>
      </c>
      <c r="I383" s="134"/>
      <c r="J383" s="135">
        <f>ROUND(I383*H383,2)</f>
        <v>0</v>
      </c>
      <c r="K383" s="131" t="s">
        <v>213</v>
      </c>
      <c r="L383" s="33"/>
      <c r="M383" s="136" t="s">
        <v>19</v>
      </c>
      <c r="N383" s="137" t="s">
        <v>46</v>
      </c>
      <c r="P383" s="138">
        <f>O383*H383</f>
        <v>0</v>
      </c>
      <c r="Q383" s="138">
        <v>1.5E-3</v>
      </c>
      <c r="R383" s="138">
        <f>Q383*H383</f>
        <v>0.34018799999999999</v>
      </c>
      <c r="S383" s="138">
        <v>0</v>
      </c>
      <c r="T383" s="139">
        <f>S383*H383</f>
        <v>0</v>
      </c>
      <c r="AR383" s="140" t="s">
        <v>214</v>
      </c>
      <c r="AT383" s="140" t="s">
        <v>210</v>
      </c>
      <c r="AU383" s="140" t="s">
        <v>85</v>
      </c>
      <c r="AY383" s="18" t="s">
        <v>208</v>
      </c>
      <c r="BE383" s="141">
        <f>IF(N383="základní",J383,0)</f>
        <v>0</v>
      </c>
      <c r="BF383" s="141">
        <f>IF(N383="snížená",J383,0)</f>
        <v>0</v>
      </c>
      <c r="BG383" s="141">
        <f>IF(N383="zákl. přenesená",J383,0)</f>
        <v>0</v>
      </c>
      <c r="BH383" s="141">
        <f>IF(N383="sníž. přenesená",J383,0)</f>
        <v>0</v>
      </c>
      <c r="BI383" s="141">
        <f>IF(N383="nulová",J383,0)</f>
        <v>0</v>
      </c>
      <c r="BJ383" s="18" t="s">
        <v>83</v>
      </c>
      <c r="BK383" s="141">
        <f>ROUND(I383*H383,2)</f>
        <v>0</v>
      </c>
      <c r="BL383" s="18" t="s">
        <v>214</v>
      </c>
      <c r="BM383" s="140" t="s">
        <v>561</v>
      </c>
    </row>
    <row r="384" spans="2:65" s="1" customFormat="1" x14ac:dyDescent="0.2">
      <c r="B384" s="33"/>
      <c r="D384" s="142" t="s">
        <v>216</v>
      </c>
      <c r="F384" s="143" t="s">
        <v>562</v>
      </c>
      <c r="I384" s="144"/>
      <c r="L384" s="33"/>
      <c r="M384" s="145"/>
      <c r="T384" s="54"/>
      <c r="AT384" s="18" t="s">
        <v>216</v>
      </c>
      <c r="AU384" s="18" t="s">
        <v>85</v>
      </c>
    </row>
    <row r="385" spans="2:65" s="12" customFormat="1" x14ac:dyDescent="0.2">
      <c r="B385" s="146"/>
      <c r="D385" s="147" t="s">
        <v>218</v>
      </c>
      <c r="E385" s="148" t="s">
        <v>19</v>
      </c>
      <c r="F385" s="149" t="s">
        <v>563</v>
      </c>
      <c r="H385" s="148" t="s">
        <v>19</v>
      </c>
      <c r="I385" s="150"/>
      <c r="L385" s="146"/>
      <c r="M385" s="151"/>
      <c r="T385" s="152"/>
      <c r="AT385" s="148" t="s">
        <v>218</v>
      </c>
      <c r="AU385" s="148" t="s">
        <v>85</v>
      </c>
      <c r="AV385" s="12" t="s">
        <v>83</v>
      </c>
      <c r="AW385" s="12" t="s">
        <v>35</v>
      </c>
      <c r="AX385" s="12" t="s">
        <v>75</v>
      </c>
      <c r="AY385" s="148" t="s">
        <v>208</v>
      </c>
    </row>
    <row r="386" spans="2:65" s="13" customFormat="1" x14ac:dyDescent="0.2">
      <c r="B386" s="153"/>
      <c r="D386" s="147" t="s">
        <v>218</v>
      </c>
      <c r="E386" s="154" t="s">
        <v>19</v>
      </c>
      <c r="F386" s="155" t="s">
        <v>564</v>
      </c>
      <c r="H386" s="156">
        <v>67.16</v>
      </c>
      <c r="I386" s="157"/>
      <c r="L386" s="153"/>
      <c r="M386" s="158"/>
      <c r="T386" s="159"/>
      <c r="AT386" s="154" t="s">
        <v>218</v>
      </c>
      <c r="AU386" s="154" t="s">
        <v>85</v>
      </c>
      <c r="AV386" s="13" t="s">
        <v>85</v>
      </c>
      <c r="AW386" s="13" t="s">
        <v>35</v>
      </c>
      <c r="AX386" s="13" t="s">
        <v>75</v>
      </c>
      <c r="AY386" s="154" t="s">
        <v>208</v>
      </c>
    </row>
    <row r="387" spans="2:65" s="12" customFormat="1" x14ac:dyDescent="0.2">
      <c r="B387" s="146"/>
      <c r="D387" s="147" t="s">
        <v>218</v>
      </c>
      <c r="E387" s="148" t="s">
        <v>19</v>
      </c>
      <c r="F387" s="149" t="s">
        <v>565</v>
      </c>
      <c r="H387" s="148" t="s">
        <v>19</v>
      </c>
      <c r="I387" s="150"/>
      <c r="L387" s="146"/>
      <c r="M387" s="151"/>
      <c r="T387" s="152"/>
      <c r="AT387" s="148" t="s">
        <v>218</v>
      </c>
      <c r="AU387" s="148" t="s">
        <v>85</v>
      </c>
      <c r="AV387" s="12" t="s">
        <v>83</v>
      </c>
      <c r="AW387" s="12" t="s">
        <v>35</v>
      </c>
      <c r="AX387" s="12" t="s">
        <v>75</v>
      </c>
      <c r="AY387" s="148" t="s">
        <v>208</v>
      </c>
    </row>
    <row r="388" spans="2:65" s="13" customFormat="1" x14ac:dyDescent="0.2">
      <c r="B388" s="153"/>
      <c r="D388" s="147" t="s">
        <v>218</v>
      </c>
      <c r="E388" s="154" t="s">
        <v>19</v>
      </c>
      <c r="F388" s="155" t="s">
        <v>566</v>
      </c>
      <c r="H388" s="156">
        <v>139.27199999999999</v>
      </c>
      <c r="I388" s="157"/>
      <c r="L388" s="153"/>
      <c r="M388" s="158"/>
      <c r="T388" s="159"/>
      <c r="AT388" s="154" t="s">
        <v>218</v>
      </c>
      <c r="AU388" s="154" t="s">
        <v>85</v>
      </c>
      <c r="AV388" s="13" t="s">
        <v>85</v>
      </c>
      <c r="AW388" s="13" t="s">
        <v>35</v>
      </c>
      <c r="AX388" s="13" t="s">
        <v>75</v>
      </c>
      <c r="AY388" s="154" t="s">
        <v>208</v>
      </c>
    </row>
    <row r="389" spans="2:65" s="12" customFormat="1" x14ac:dyDescent="0.2">
      <c r="B389" s="146"/>
      <c r="D389" s="147" t="s">
        <v>218</v>
      </c>
      <c r="E389" s="148" t="s">
        <v>19</v>
      </c>
      <c r="F389" s="149" t="s">
        <v>567</v>
      </c>
      <c r="H389" s="148" t="s">
        <v>19</v>
      </c>
      <c r="I389" s="150"/>
      <c r="L389" s="146"/>
      <c r="M389" s="151"/>
      <c r="T389" s="152"/>
      <c r="AT389" s="148" t="s">
        <v>218</v>
      </c>
      <c r="AU389" s="148" t="s">
        <v>85</v>
      </c>
      <c r="AV389" s="12" t="s">
        <v>83</v>
      </c>
      <c r="AW389" s="12" t="s">
        <v>35</v>
      </c>
      <c r="AX389" s="12" t="s">
        <v>75</v>
      </c>
      <c r="AY389" s="148" t="s">
        <v>208</v>
      </c>
    </row>
    <row r="390" spans="2:65" s="13" customFormat="1" x14ac:dyDescent="0.2">
      <c r="B390" s="153"/>
      <c r="D390" s="147" t="s">
        <v>218</v>
      </c>
      <c r="E390" s="154" t="s">
        <v>19</v>
      </c>
      <c r="F390" s="155" t="s">
        <v>568</v>
      </c>
      <c r="H390" s="156">
        <v>20.36</v>
      </c>
      <c r="I390" s="157"/>
      <c r="L390" s="153"/>
      <c r="M390" s="158"/>
      <c r="T390" s="159"/>
      <c r="AT390" s="154" t="s">
        <v>218</v>
      </c>
      <c r="AU390" s="154" t="s">
        <v>85</v>
      </c>
      <c r="AV390" s="13" t="s">
        <v>85</v>
      </c>
      <c r="AW390" s="13" t="s">
        <v>35</v>
      </c>
      <c r="AX390" s="13" t="s">
        <v>75</v>
      </c>
      <c r="AY390" s="154" t="s">
        <v>208</v>
      </c>
    </row>
    <row r="391" spans="2:65" s="14" customFormat="1" x14ac:dyDescent="0.2">
      <c r="B391" s="160"/>
      <c r="D391" s="147" t="s">
        <v>218</v>
      </c>
      <c r="E391" s="161" t="s">
        <v>19</v>
      </c>
      <c r="F391" s="162" t="s">
        <v>221</v>
      </c>
      <c r="H391" s="163">
        <v>226.792</v>
      </c>
      <c r="I391" s="164"/>
      <c r="L391" s="160"/>
      <c r="M391" s="165"/>
      <c r="T391" s="166"/>
      <c r="AT391" s="161" t="s">
        <v>218</v>
      </c>
      <c r="AU391" s="161" t="s">
        <v>85</v>
      </c>
      <c r="AV391" s="14" t="s">
        <v>214</v>
      </c>
      <c r="AW391" s="14" t="s">
        <v>35</v>
      </c>
      <c r="AX391" s="14" t="s">
        <v>83</v>
      </c>
      <c r="AY391" s="161" t="s">
        <v>208</v>
      </c>
    </row>
    <row r="392" spans="2:65" s="1" customFormat="1" ht="15.75" customHeight="1" x14ac:dyDescent="0.2">
      <c r="B392" s="33"/>
      <c r="C392" s="129" t="s">
        <v>569</v>
      </c>
      <c r="D392" s="129" t="s">
        <v>210</v>
      </c>
      <c r="E392" s="130" t="s">
        <v>570</v>
      </c>
      <c r="F392" s="131" t="s">
        <v>571</v>
      </c>
      <c r="G392" s="132" t="s">
        <v>109</v>
      </c>
      <c r="H392" s="133">
        <v>58.755000000000003</v>
      </c>
      <c r="I392" s="134"/>
      <c r="J392" s="135">
        <f>ROUND(I392*H392,2)</f>
        <v>0</v>
      </c>
      <c r="K392" s="131" t="s">
        <v>213</v>
      </c>
      <c r="L392" s="33"/>
      <c r="M392" s="136" t="s">
        <v>19</v>
      </c>
      <c r="N392" s="137" t="s">
        <v>46</v>
      </c>
      <c r="P392" s="138">
        <f>O392*H392</f>
        <v>0</v>
      </c>
      <c r="Q392" s="138">
        <v>8.9999999999999993E-3</v>
      </c>
      <c r="R392" s="138">
        <f>Q392*H392</f>
        <v>0.52879500000000002</v>
      </c>
      <c r="S392" s="138">
        <v>0</v>
      </c>
      <c r="T392" s="139">
        <f>S392*H392</f>
        <v>0</v>
      </c>
      <c r="AR392" s="140" t="s">
        <v>214</v>
      </c>
      <c r="AT392" s="140" t="s">
        <v>210</v>
      </c>
      <c r="AU392" s="140" t="s">
        <v>85</v>
      </c>
      <c r="AY392" s="18" t="s">
        <v>208</v>
      </c>
      <c r="BE392" s="141">
        <f>IF(N392="základní",J392,0)</f>
        <v>0</v>
      </c>
      <c r="BF392" s="141">
        <f>IF(N392="snížená",J392,0)</f>
        <v>0</v>
      </c>
      <c r="BG392" s="141">
        <f>IF(N392="zákl. přenesená",J392,0)</f>
        <v>0</v>
      </c>
      <c r="BH392" s="141">
        <f>IF(N392="sníž. přenesená",J392,0)</f>
        <v>0</v>
      </c>
      <c r="BI392" s="141">
        <f>IF(N392="nulová",J392,0)</f>
        <v>0</v>
      </c>
      <c r="BJ392" s="18" t="s">
        <v>83</v>
      </c>
      <c r="BK392" s="141">
        <f>ROUND(I392*H392,2)</f>
        <v>0</v>
      </c>
      <c r="BL392" s="18" t="s">
        <v>214</v>
      </c>
      <c r="BM392" s="140" t="s">
        <v>572</v>
      </c>
    </row>
    <row r="393" spans="2:65" s="1" customFormat="1" x14ac:dyDescent="0.2">
      <c r="B393" s="33"/>
      <c r="D393" s="142" t="s">
        <v>216</v>
      </c>
      <c r="F393" s="143" t="s">
        <v>573</v>
      </c>
      <c r="I393" s="144"/>
      <c r="L393" s="33"/>
      <c r="M393" s="145"/>
      <c r="T393" s="54"/>
      <c r="AT393" s="18" t="s">
        <v>216</v>
      </c>
      <c r="AU393" s="18" t="s">
        <v>85</v>
      </c>
    </row>
    <row r="394" spans="2:65" s="13" customFormat="1" x14ac:dyDescent="0.2">
      <c r="B394" s="153"/>
      <c r="D394" s="147" t="s">
        <v>218</v>
      </c>
      <c r="E394" s="154" t="s">
        <v>19</v>
      </c>
      <c r="F394" s="155" t="s">
        <v>574</v>
      </c>
      <c r="H394" s="156">
        <v>58.755000000000003</v>
      </c>
      <c r="I394" s="157"/>
      <c r="L394" s="153"/>
      <c r="M394" s="158"/>
      <c r="T394" s="159"/>
      <c r="AT394" s="154" t="s">
        <v>218</v>
      </c>
      <c r="AU394" s="154" t="s">
        <v>85</v>
      </c>
      <c r="AV394" s="13" t="s">
        <v>85</v>
      </c>
      <c r="AW394" s="13" t="s">
        <v>35</v>
      </c>
      <c r="AX394" s="13" t="s">
        <v>75</v>
      </c>
      <c r="AY394" s="154" t="s">
        <v>208</v>
      </c>
    </row>
    <row r="395" spans="2:65" s="14" customFormat="1" x14ac:dyDescent="0.2">
      <c r="B395" s="160"/>
      <c r="D395" s="147" t="s">
        <v>218</v>
      </c>
      <c r="E395" s="161" t="s">
        <v>19</v>
      </c>
      <c r="F395" s="162" t="s">
        <v>221</v>
      </c>
      <c r="H395" s="163">
        <v>58.755000000000003</v>
      </c>
      <c r="I395" s="164"/>
      <c r="L395" s="160"/>
      <c r="M395" s="165"/>
      <c r="T395" s="166"/>
      <c r="AT395" s="161" t="s">
        <v>218</v>
      </c>
      <c r="AU395" s="161" t="s">
        <v>85</v>
      </c>
      <c r="AV395" s="14" t="s">
        <v>214</v>
      </c>
      <c r="AW395" s="14" t="s">
        <v>35</v>
      </c>
      <c r="AX395" s="14" t="s">
        <v>83</v>
      </c>
      <c r="AY395" s="161" t="s">
        <v>208</v>
      </c>
    </row>
    <row r="396" spans="2:65" s="1" customFormat="1" ht="15.75" customHeight="1" x14ac:dyDescent="0.2">
      <c r="B396" s="33"/>
      <c r="C396" s="129" t="s">
        <v>575</v>
      </c>
      <c r="D396" s="129" t="s">
        <v>210</v>
      </c>
      <c r="E396" s="130" t="s">
        <v>576</v>
      </c>
      <c r="F396" s="131" t="s">
        <v>577</v>
      </c>
      <c r="G396" s="132" t="s">
        <v>109</v>
      </c>
      <c r="H396" s="133">
        <v>58.755000000000003</v>
      </c>
      <c r="I396" s="134"/>
      <c r="J396" s="135">
        <f>ROUND(I396*H396,2)</f>
        <v>0</v>
      </c>
      <c r="K396" s="131" t="s">
        <v>213</v>
      </c>
      <c r="L396" s="33"/>
      <c r="M396" s="136" t="s">
        <v>19</v>
      </c>
      <c r="N396" s="137" t="s">
        <v>46</v>
      </c>
      <c r="P396" s="138">
        <f>O396*H396</f>
        <v>0</v>
      </c>
      <c r="Q396" s="138">
        <v>0.02</v>
      </c>
      <c r="R396" s="138">
        <f>Q396*H396</f>
        <v>1.1751</v>
      </c>
      <c r="S396" s="138">
        <v>0</v>
      </c>
      <c r="T396" s="139">
        <f>S396*H396</f>
        <v>0</v>
      </c>
      <c r="AR396" s="140" t="s">
        <v>214</v>
      </c>
      <c r="AT396" s="140" t="s">
        <v>210</v>
      </c>
      <c r="AU396" s="140" t="s">
        <v>85</v>
      </c>
      <c r="AY396" s="18" t="s">
        <v>208</v>
      </c>
      <c r="BE396" s="141">
        <f>IF(N396="základní",J396,0)</f>
        <v>0</v>
      </c>
      <c r="BF396" s="141">
        <f>IF(N396="snížená",J396,0)</f>
        <v>0</v>
      </c>
      <c r="BG396" s="141">
        <f>IF(N396="zákl. přenesená",J396,0)</f>
        <v>0</v>
      </c>
      <c r="BH396" s="141">
        <f>IF(N396="sníž. přenesená",J396,0)</f>
        <v>0</v>
      </c>
      <c r="BI396" s="141">
        <f>IF(N396="nulová",J396,0)</f>
        <v>0</v>
      </c>
      <c r="BJ396" s="18" t="s">
        <v>83</v>
      </c>
      <c r="BK396" s="141">
        <f>ROUND(I396*H396,2)</f>
        <v>0</v>
      </c>
      <c r="BL396" s="18" t="s">
        <v>214</v>
      </c>
      <c r="BM396" s="140" t="s">
        <v>578</v>
      </c>
    </row>
    <row r="397" spans="2:65" s="1" customFormat="1" x14ac:dyDescent="0.2">
      <c r="B397" s="33"/>
      <c r="D397" s="142" t="s">
        <v>216</v>
      </c>
      <c r="F397" s="143" t="s">
        <v>579</v>
      </c>
      <c r="I397" s="144"/>
      <c r="L397" s="33"/>
      <c r="M397" s="145"/>
      <c r="T397" s="54"/>
      <c r="AT397" s="18" t="s">
        <v>216</v>
      </c>
      <c r="AU397" s="18" t="s">
        <v>85</v>
      </c>
    </row>
    <row r="398" spans="2:65" s="13" customFormat="1" x14ac:dyDescent="0.2">
      <c r="B398" s="153"/>
      <c r="D398" s="147" t="s">
        <v>218</v>
      </c>
      <c r="E398" s="154" t="s">
        <v>19</v>
      </c>
      <c r="F398" s="155" t="s">
        <v>574</v>
      </c>
      <c r="H398" s="156">
        <v>58.755000000000003</v>
      </c>
      <c r="I398" s="157"/>
      <c r="L398" s="153"/>
      <c r="M398" s="158"/>
      <c r="T398" s="159"/>
      <c r="AT398" s="154" t="s">
        <v>218</v>
      </c>
      <c r="AU398" s="154" t="s">
        <v>85</v>
      </c>
      <c r="AV398" s="13" t="s">
        <v>85</v>
      </c>
      <c r="AW398" s="13" t="s">
        <v>35</v>
      </c>
      <c r="AX398" s="13" t="s">
        <v>75</v>
      </c>
      <c r="AY398" s="154" t="s">
        <v>208</v>
      </c>
    </row>
    <row r="399" spans="2:65" s="14" customFormat="1" x14ac:dyDescent="0.2">
      <c r="B399" s="160"/>
      <c r="D399" s="147" t="s">
        <v>218</v>
      </c>
      <c r="E399" s="161" t="s">
        <v>19</v>
      </c>
      <c r="F399" s="162" t="s">
        <v>221</v>
      </c>
      <c r="H399" s="163">
        <v>58.755000000000003</v>
      </c>
      <c r="I399" s="164"/>
      <c r="L399" s="160"/>
      <c r="M399" s="165"/>
      <c r="T399" s="166"/>
      <c r="AT399" s="161" t="s">
        <v>218</v>
      </c>
      <c r="AU399" s="161" t="s">
        <v>85</v>
      </c>
      <c r="AV399" s="14" t="s">
        <v>214</v>
      </c>
      <c r="AW399" s="14" t="s">
        <v>35</v>
      </c>
      <c r="AX399" s="14" t="s">
        <v>83</v>
      </c>
      <c r="AY399" s="161" t="s">
        <v>208</v>
      </c>
    </row>
    <row r="400" spans="2:65" s="1" customFormat="1" ht="24.75" customHeight="1" x14ac:dyDescent="0.2">
      <c r="B400" s="33"/>
      <c r="C400" s="129" t="s">
        <v>580</v>
      </c>
      <c r="D400" s="129" t="s">
        <v>210</v>
      </c>
      <c r="E400" s="130" t="s">
        <v>581</v>
      </c>
      <c r="F400" s="131" t="s">
        <v>582</v>
      </c>
      <c r="G400" s="132" t="s">
        <v>109</v>
      </c>
      <c r="H400" s="133">
        <v>58.755000000000003</v>
      </c>
      <c r="I400" s="134"/>
      <c r="J400" s="135">
        <f>ROUND(I400*H400,2)</f>
        <v>0</v>
      </c>
      <c r="K400" s="131" t="s">
        <v>213</v>
      </c>
      <c r="L400" s="33"/>
      <c r="M400" s="136" t="s">
        <v>19</v>
      </c>
      <c r="N400" s="137" t="s">
        <v>46</v>
      </c>
      <c r="P400" s="138">
        <f>O400*H400</f>
        <v>0</v>
      </c>
      <c r="Q400" s="138">
        <v>5.0000000000000001E-3</v>
      </c>
      <c r="R400" s="138">
        <f>Q400*H400</f>
        <v>0.29377500000000001</v>
      </c>
      <c r="S400" s="138">
        <v>0</v>
      </c>
      <c r="T400" s="139">
        <f>S400*H400</f>
        <v>0</v>
      </c>
      <c r="AR400" s="140" t="s">
        <v>214</v>
      </c>
      <c r="AT400" s="140" t="s">
        <v>210</v>
      </c>
      <c r="AU400" s="140" t="s">
        <v>85</v>
      </c>
      <c r="AY400" s="18" t="s">
        <v>208</v>
      </c>
      <c r="BE400" s="141">
        <f>IF(N400="základní",J400,0)</f>
        <v>0</v>
      </c>
      <c r="BF400" s="141">
        <f>IF(N400="snížená",J400,0)</f>
        <v>0</v>
      </c>
      <c r="BG400" s="141">
        <f>IF(N400="zákl. přenesená",J400,0)</f>
        <v>0</v>
      </c>
      <c r="BH400" s="141">
        <f>IF(N400="sníž. přenesená",J400,0)</f>
        <v>0</v>
      </c>
      <c r="BI400" s="141">
        <f>IF(N400="nulová",J400,0)</f>
        <v>0</v>
      </c>
      <c r="BJ400" s="18" t="s">
        <v>83</v>
      </c>
      <c r="BK400" s="141">
        <f>ROUND(I400*H400,2)</f>
        <v>0</v>
      </c>
      <c r="BL400" s="18" t="s">
        <v>214</v>
      </c>
      <c r="BM400" s="140" t="s">
        <v>583</v>
      </c>
    </row>
    <row r="401" spans="2:65" s="1" customFormat="1" x14ac:dyDescent="0.2">
      <c r="B401" s="33"/>
      <c r="D401" s="142" t="s">
        <v>216</v>
      </c>
      <c r="F401" s="143" t="s">
        <v>584</v>
      </c>
      <c r="I401" s="144"/>
      <c r="L401" s="33"/>
      <c r="M401" s="145"/>
      <c r="T401" s="54"/>
      <c r="AT401" s="18" t="s">
        <v>216</v>
      </c>
      <c r="AU401" s="18" t="s">
        <v>85</v>
      </c>
    </row>
    <row r="402" spans="2:65" s="13" customFormat="1" x14ac:dyDescent="0.2">
      <c r="B402" s="153"/>
      <c r="D402" s="147" t="s">
        <v>218</v>
      </c>
      <c r="E402" s="154" t="s">
        <v>19</v>
      </c>
      <c r="F402" s="155" t="s">
        <v>574</v>
      </c>
      <c r="H402" s="156">
        <v>58.755000000000003</v>
      </c>
      <c r="I402" s="157"/>
      <c r="L402" s="153"/>
      <c r="M402" s="158"/>
      <c r="T402" s="159"/>
      <c r="AT402" s="154" t="s">
        <v>218</v>
      </c>
      <c r="AU402" s="154" t="s">
        <v>85</v>
      </c>
      <c r="AV402" s="13" t="s">
        <v>85</v>
      </c>
      <c r="AW402" s="13" t="s">
        <v>35</v>
      </c>
      <c r="AX402" s="13" t="s">
        <v>75</v>
      </c>
      <c r="AY402" s="154" t="s">
        <v>208</v>
      </c>
    </row>
    <row r="403" spans="2:65" s="14" customFormat="1" x14ac:dyDescent="0.2">
      <c r="B403" s="160"/>
      <c r="D403" s="147" t="s">
        <v>218</v>
      </c>
      <c r="E403" s="161" t="s">
        <v>19</v>
      </c>
      <c r="F403" s="162" t="s">
        <v>221</v>
      </c>
      <c r="H403" s="163">
        <v>58.755000000000003</v>
      </c>
      <c r="I403" s="164"/>
      <c r="L403" s="160"/>
      <c r="M403" s="165"/>
      <c r="T403" s="166"/>
      <c r="AT403" s="161" t="s">
        <v>218</v>
      </c>
      <c r="AU403" s="161" t="s">
        <v>85</v>
      </c>
      <c r="AV403" s="14" t="s">
        <v>214</v>
      </c>
      <c r="AW403" s="14" t="s">
        <v>35</v>
      </c>
      <c r="AX403" s="14" t="s">
        <v>83</v>
      </c>
      <c r="AY403" s="161" t="s">
        <v>208</v>
      </c>
    </row>
    <row r="404" spans="2:65" s="1" customFormat="1" ht="22.25" customHeight="1" x14ac:dyDescent="0.2">
      <c r="B404" s="33"/>
      <c r="C404" s="129" t="s">
        <v>585</v>
      </c>
      <c r="D404" s="129" t="s">
        <v>210</v>
      </c>
      <c r="E404" s="130" t="s">
        <v>586</v>
      </c>
      <c r="F404" s="131" t="s">
        <v>587</v>
      </c>
      <c r="G404" s="132" t="s">
        <v>127</v>
      </c>
      <c r="H404" s="133">
        <v>11.225</v>
      </c>
      <c r="I404" s="134"/>
      <c r="J404" s="135">
        <f>ROUND(I404*H404,2)</f>
        <v>0</v>
      </c>
      <c r="K404" s="131" t="s">
        <v>213</v>
      </c>
      <c r="L404" s="33"/>
      <c r="M404" s="136" t="s">
        <v>19</v>
      </c>
      <c r="N404" s="137" t="s">
        <v>46</v>
      </c>
      <c r="P404" s="138">
        <f>O404*H404</f>
        <v>0</v>
      </c>
      <c r="Q404" s="138">
        <v>2.3010199999999998</v>
      </c>
      <c r="R404" s="138">
        <f>Q404*H404</f>
        <v>25.828949499999997</v>
      </c>
      <c r="S404" s="138">
        <v>0</v>
      </c>
      <c r="T404" s="139">
        <f>S404*H404</f>
        <v>0</v>
      </c>
      <c r="AR404" s="140" t="s">
        <v>214</v>
      </c>
      <c r="AT404" s="140" t="s">
        <v>210</v>
      </c>
      <c r="AU404" s="140" t="s">
        <v>85</v>
      </c>
      <c r="AY404" s="18" t="s">
        <v>208</v>
      </c>
      <c r="BE404" s="141">
        <f>IF(N404="základní",J404,0)</f>
        <v>0</v>
      </c>
      <c r="BF404" s="141">
        <f>IF(N404="snížená",J404,0)</f>
        <v>0</v>
      </c>
      <c r="BG404" s="141">
        <f>IF(N404="zákl. přenesená",J404,0)</f>
        <v>0</v>
      </c>
      <c r="BH404" s="141">
        <f>IF(N404="sníž. přenesená",J404,0)</f>
        <v>0</v>
      </c>
      <c r="BI404" s="141">
        <f>IF(N404="nulová",J404,0)</f>
        <v>0</v>
      </c>
      <c r="BJ404" s="18" t="s">
        <v>83</v>
      </c>
      <c r="BK404" s="141">
        <f>ROUND(I404*H404,2)</f>
        <v>0</v>
      </c>
      <c r="BL404" s="18" t="s">
        <v>214</v>
      </c>
      <c r="BM404" s="140" t="s">
        <v>588</v>
      </c>
    </row>
    <row r="405" spans="2:65" s="1" customFormat="1" x14ac:dyDescent="0.2">
      <c r="B405" s="33"/>
      <c r="D405" s="142" t="s">
        <v>216</v>
      </c>
      <c r="F405" s="143" t="s">
        <v>589</v>
      </c>
      <c r="I405" s="144"/>
      <c r="L405" s="33"/>
      <c r="M405" s="145"/>
      <c r="T405" s="54"/>
      <c r="AT405" s="18" t="s">
        <v>216</v>
      </c>
      <c r="AU405" s="18" t="s">
        <v>85</v>
      </c>
    </row>
    <row r="406" spans="2:65" s="12" customFormat="1" x14ac:dyDescent="0.2">
      <c r="B406" s="146"/>
      <c r="D406" s="147" t="s">
        <v>218</v>
      </c>
      <c r="E406" s="148" t="s">
        <v>19</v>
      </c>
      <c r="F406" s="149" t="s">
        <v>278</v>
      </c>
      <c r="H406" s="148" t="s">
        <v>19</v>
      </c>
      <c r="I406" s="150"/>
      <c r="L406" s="146"/>
      <c r="M406" s="151"/>
      <c r="T406" s="152"/>
      <c r="AT406" s="148" t="s">
        <v>218</v>
      </c>
      <c r="AU406" s="148" t="s">
        <v>85</v>
      </c>
      <c r="AV406" s="12" t="s">
        <v>83</v>
      </c>
      <c r="AW406" s="12" t="s">
        <v>35</v>
      </c>
      <c r="AX406" s="12" t="s">
        <v>75</v>
      </c>
      <c r="AY406" s="148" t="s">
        <v>208</v>
      </c>
    </row>
    <row r="407" spans="2:65" s="13" customFormat="1" x14ac:dyDescent="0.2">
      <c r="B407" s="153"/>
      <c r="D407" s="147" t="s">
        <v>218</v>
      </c>
      <c r="E407" s="154" t="s">
        <v>19</v>
      </c>
      <c r="F407" s="155" t="s">
        <v>590</v>
      </c>
      <c r="H407" s="156">
        <v>11.225</v>
      </c>
      <c r="I407" s="157"/>
      <c r="L407" s="153"/>
      <c r="M407" s="158"/>
      <c r="T407" s="159"/>
      <c r="AT407" s="154" t="s">
        <v>218</v>
      </c>
      <c r="AU407" s="154" t="s">
        <v>85</v>
      </c>
      <c r="AV407" s="13" t="s">
        <v>85</v>
      </c>
      <c r="AW407" s="13" t="s">
        <v>35</v>
      </c>
      <c r="AX407" s="13" t="s">
        <v>75</v>
      </c>
      <c r="AY407" s="154" t="s">
        <v>208</v>
      </c>
    </row>
    <row r="408" spans="2:65" s="14" customFormat="1" x14ac:dyDescent="0.2">
      <c r="B408" s="160"/>
      <c r="D408" s="147" t="s">
        <v>218</v>
      </c>
      <c r="E408" s="161" t="s">
        <v>19</v>
      </c>
      <c r="F408" s="162" t="s">
        <v>221</v>
      </c>
      <c r="H408" s="163">
        <v>11.225</v>
      </c>
      <c r="I408" s="164"/>
      <c r="L408" s="160"/>
      <c r="M408" s="165"/>
      <c r="T408" s="166"/>
      <c r="AT408" s="161" t="s">
        <v>218</v>
      </c>
      <c r="AU408" s="161" t="s">
        <v>85</v>
      </c>
      <c r="AV408" s="14" t="s">
        <v>214</v>
      </c>
      <c r="AW408" s="14" t="s">
        <v>35</v>
      </c>
      <c r="AX408" s="14" t="s">
        <v>83</v>
      </c>
      <c r="AY408" s="161" t="s">
        <v>208</v>
      </c>
    </row>
    <row r="409" spans="2:65" s="1" customFormat="1" ht="22.25" customHeight="1" x14ac:dyDescent="0.2">
      <c r="B409" s="33"/>
      <c r="C409" s="129" t="s">
        <v>591</v>
      </c>
      <c r="D409" s="129" t="s">
        <v>210</v>
      </c>
      <c r="E409" s="130" t="s">
        <v>592</v>
      </c>
      <c r="F409" s="131" t="s">
        <v>593</v>
      </c>
      <c r="G409" s="132" t="s">
        <v>127</v>
      </c>
      <c r="H409" s="133">
        <v>11.225</v>
      </c>
      <c r="I409" s="134"/>
      <c r="J409" s="135">
        <f>ROUND(I409*H409,2)</f>
        <v>0</v>
      </c>
      <c r="K409" s="131" t="s">
        <v>213</v>
      </c>
      <c r="L409" s="33"/>
      <c r="M409" s="136" t="s">
        <v>19</v>
      </c>
      <c r="N409" s="137" t="s">
        <v>46</v>
      </c>
      <c r="P409" s="138">
        <f>O409*H409</f>
        <v>0</v>
      </c>
      <c r="Q409" s="138">
        <v>0</v>
      </c>
      <c r="R409" s="138">
        <f>Q409*H409</f>
        <v>0</v>
      </c>
      <c r="S409" s="138">
        <v>0</v>
      </c>
      <c r="T409" s="139">
        <f>S409*H409</f>
        <v>0</v>
      </c>
      <c r="AR409" s="140" t="s">
        <v>214</v>
      </c>
      <c r="AT409" s="140" t="s">
        <v>210</v>
      </c>
      <c r="AU409" s="140" t="s">
        <v>85</v>
      </c>
      <c r="AY409" s="18" t="s">
        <v>208</v>
      </c>
      <c r="BE409" s="141">
        <f>IF(N409="základní",J409,0)</f>
        <v>0</v>
      </c>
      <c r="BF409" s="141">
        <f>IF(N409="snížená",J409,0)</f>
        <v>0</v>
      </c>
      <c r="BG409" s="141">
        <f>IF(N409="zákl. přenesená",J409,0)</f>
        <v>0</v>
      </c>
      <c r="BH409" s="141">
        <f>IF(N409="sníž. přenesená",J409,0)</f>
        <v>0</v>
      </c>
      <c r="BI409" s="141">
        <f>IF(N409="nulová",J409,0)</f>
        <v>0</v>
      </c>
      <c r="BJ409" s="18" t="s">
        <v>83</v>
      </c>
      <c r="BK409" s="141">
        <f>ROUND(I409*H409,2)</f>
        <v>0</v>
      </c>
      <c r="BL409" s="18" t="s">
        <v>214</v>
      </c>
      <c r="BM409" s="140" t="s">
        <v>594</v>
      </c>
    </row>
    <row r="410" spans="2:65" s="1" customFormat="1" x14ac:dyDescent="0.2">
      <c r="B410" s="33"/>
      <c r="D410" s="142" t="s">
        <v>216</v>
      </c>
      <c r="F410" s="143" t="s">
        <v>595</v>
      </c>
      <c r="I410" s="144"/>
      <c r="L410" s="33"/>
      <c r="M410" s="145"/>
      <c r="T410" s="54"/>
      <c r="AT410" s="18" t="s">
        <v>216</v>
      </c>
      <c r="AU410" s="18" t="s">
        <v>85</v>
      </c>
    </row>
    <row r="411" spans="2:65" s="12" customFormat="1" x14ac:dyDescent="0.2">
      <c r="B411" s="146"/>
      <c r="D411" s="147" t="s">
        <v>218</v>
      </c>
      <c r="E411" s="148" t="s">
        <v>19</v>
      </c>
      <c r="F411" s="149" t="s">
        <v>278</v>
      </c>
      <c r="H411" s="148" t="s">
        <v>19</v>
      </c>
      <c r="I411" s="150"/>
      <c r="L411" s="146"/>
      <c r="M411" s="151"/>
      <c r="T411" s="152"/>
      <c r="AT411" s="148" t="s">
        <v>218</v>
      </c>
      <c r="AU411" s="148" t="s">
        <v>85</v>
      </c>
      <c r="AV411" s="12" t="s">
        <v>83</v>
      </c>
      <c r="AW411" s="12" t="s">
        <v>35</v>
      </c>
      <c r="AX411" s="12" t="s">
        <v>75</v>
      </c>
      <c r="AY411" s="148" t="s">
        <v>208</v>
      </c>
    </row>
    <row r="412" spans="2:65" s="13" customFormat="1" x14ac:dyDescent="0.2">
      <c r="B412" s="153"/>
      <c r="D412" s="147" t="s">
        <v>218</v>
      </c>
      <c r="E412" s="154" t="s">
        <v>19</v>
      </c>
      <c r="F412" s="155" t="s">
        <v>590</v>
      </c>
      <c r="H412" s="156">
        <v>11.225</v>
      </c>
      <c r="I412" s="157"/>
      <c r="L412" s="153"/>
      <c r="M412" s="158"/>
      <c r="T412" s="159"/>
      <c r="AT412" s="154" t="s">
        <v>218</v>
      </c>
      <c r="AU412" s="154" t="s">
        <v>85</v>
      </c>
      <c r="AV412" s="13" t="s">
        <v>85</v>
      </c>
      <c r="AW412" s="13" t="s">
        <v>35</v>
      </c>
      <c r="AX412" s="13" t="s">
        <v>75</v>
      </c>
      <c r="AY412" s="154" t="s">
        <v>208</v>
      </c>
    </row>
    <row r="413" spans="2:65" s="14" customFormat="1" x14ac:dyDescent="0.2">
      <c r="B413" s="160"/>
      <c r="D413" s="147" t="s">
        <v>218</v>
      </c>
      <c r="E413" s="161" t="s">
        <v>19</v>
      </c>
      <c r="F413" s="162" t="s">
        <v>221</v>
      </c>
      <c r="H413" s="163">
        <v>11.225</v>
      </c>
      <c r="I413" s="164"/>
      <c r="L413" s="160"/>
      <c r="M413" s="165"/>
      <c r="T413" s="166"/>
      <c r="AT413" s="161" t="s">
        <v>218</v>
      </c>
      <c r="AU413" s="161" t="s">
        <v>85</v>
      </c>
      <c r="AV413" s="14" t="s">
        <v>214</v>
      </c>
      <c r="AW413" s="14" t="s">
        <v>35</v>
      </c>
      <c r="AX413" s="14" t="s">
        <v>83</v>
      </c>
      <c r="AY413" s="161" t="s">
        <v>208</v>
      </c>
    </row>
    <row r="414" spans="2:65" s="1" customFormat="1" ht="22.25" customHeight="1" x14ac:dyDescent="0.2">
      <c r="B414" s="33"/>
      <c r="C414" s="129" t="s">
        <v>596</v>
      </c>
      <c r="D414" s="129" t="s">
        <v>210</v>
      </c>
      <c r="E414" s="130" t="s">
        <v>597</v>
      </c>
      <c r="F414" s="131" t="s">
        <v>598</v>
      </c>
      <c r="G414" s="132" t="s">
        <v>127</v>
      </c>
      <c r="H414" s="133">
        <v>1.1120000000000001</v>
      </c>
      <c r="I414" s="134"/>
      <c r="J414" s="135">
        <f>ROUND(I414*H414,2)</f>
        <v>0</v>
      </c>
      <c r="K414" s="131" t="s">
        <v>213</v>
      </c>
      <c r="L414" s="33"/>
      <c r="M414" s="136" t="s">
        <v>19</v>
      </c>
      <c r="N414" s="137" t="s">
        <v>46</v>
      </c>
      <c r="P414" s="138">
        <f>O414*H414</f>
        <v>0</v>
      </c>
      <c r="Q414" s="138">
        <v>0</v>
      </c>
      <c r="R414" s="138">
        <f>Q414*H414</f>
        <v>0</v>
      </c>
      <c r="S414" s="138">
        <v>0</v>
      </c>
      <c r="T414" s="139">
        <f>S414*H414</f>
        <v>0</v>
      </c>
      <c r="AR414" s="140" t="s">
        <v>214</v>
      </c>
      <c r="AT414" s="140" t="s">
        <v>210</v>
      </c>
      <c r="AU414" s="140" t="s">
        <v>85</v>
      </c>
      <c r="AY414" s="18" t="s">
        <v>208</v>
      </c>
      <c r="BE414" s="141">
        <f>IF(N414="základní",J414,0)</f>
        <v>0</v>
      </c>
      <c r="BF414" s="141">
        <f>IF(N414="snížená",J414,0)</f>
        <v>0</v>
      </c>
      <c r="BG414" s="141">
        <f>IF(N414="zákl. přenesená",J414,0)</f>
        <v>0</v>
      </c>
      <c r="BH414" s="141">
        <f>IF(N414="sníž. přenesená",J414,0)</f>
        <v>0</v>
      </c>
      <c r="BI414" s="141">
        <f>IF(N414="nulová",J414,0)</f>
        <v>0</v>
      </c>
      <c r="BJ414" s="18" t="s">
        <v>83</v>
      </c>
      <c r="BK414" s="141">
        <f>ROUND(I414*H414,2)</f>
        <v>0</v>
      </c>
      <c r="BL414" s="18" t="s">
        <v>214</v>
      </c>
      <c r="BM414" s="140" t="s">
        <v>599</v>
      </c>
    </row>
    <row r="415" spans="2:65" s="1" customFormat="1" x14ac:dyDescent="0.2">
      <c r="B415" s="33"/>
      <c r="D415" s="142" t="s">
        <v>216</v>
      </c>
      <c r="F415" s="143" t="s">
        <v>600</v>
      </c>
      <c r="I415" s="144"/>
      <c r="L415" s="33"/>
      <c r="M415" s="145"/>
      <c r="T415" s="54"/>
      <c r="AT415" s="18" t="s">
        <v>216</v>
      </c>
      <c r="AU415" s="18" t="s">
        <v>85</v>
      </c>
    </row>
    <row r="416" spans="2:65" s="12" customFormat="1" x14ac:dyDescent="0.2">
      <c r="B416" s="146"/>
      <c r="D416" s="147" t="s">
        <v>218</v>
      </c>
      <c r="E416" s="148" t="s">
        <v>19</v>
      </c>
      <c r="F416" s="149" t="s">
        <v>380</v>
      </c>
      <c r="H416" s="148" t="s">
        <v>19</v>
      </c>
      <c r="I416" s="150"/>
      <c r="L416" s="146"/>
      <c r="M416" s="151"/>
      <c r="T416" s="152"/>
      <c r="AT416" s="148" t="s">
        <v>218</v>
      </c>
      <c r="AU416" s="148" t="s">
        <v>85</v>
      </c>
      <c r="AV416" s="12" t="s">
        <v>83</v>
      </c>
      <c r="AW416" s="12" t="s">
        <v>35</v>
      </c>
      <c r="AX416" s="12" t="s">
        <v>75</v>
      </c>
      <c r="AY416" s="148" t="s">
        <v>208</v>
      </c>
    </row>
    <row r="417" spans="2:65" s="13" customFormat="1" x14ac:dyDescent="0.2">
      <c r="B417" s="153"/>
      <c r="D417" s="147" t="s">
        <v>218</v>
      </c>
      <c r="E417" s="154" t="s">
        <v>19</v>
      </c>
      <c r="F417" s="155" t="s">
        <v>601</v>
      </c>
      <c r="H417" s="156">
        <v>0.32400000000000001</v>
      </c>
      <c r="I417" s="157"/>
      <c r="L417" s="153"/>
      <c r="M417" s="158"/>
      <c r="T417" s="159"/>
      <c r="AT417" s="154" t="s">
        <v>218</v>
      </c>
      <c r="AU417" s="154" t="s">
        <v>85</v>
      </c>
      <c r="AV417" s="13" t="s">
        <v>85</v>
      </c>
      <c r="AW417" s="13" t="s">
        <v>35</v>
      </c>
      <c r="AX417" s="13" t="s">
        <v>75</v>
      </c>
      <c r="AY417" s="154" t="s">
        <v>208</v>
      </c>
    </row>
    <row r="418" spans="2:65" s="13" customFormat="1" x14ac:dyDescent="0.2">
      <c r="B418" s="153"/>
      <c r="D418" s="147" t="s">
        <v>218</v>
      </c>
      <c r="E418" s="154" t="s">
        <v>19</v>
      </c>
      <c r="F418" s="155" t="s">
        <v>602</v>
      </c>
      <c r="H418" s="156">
        <v>0.128</v>
      </c>
      <c r="I418" s="157"/>
      <c r="L418" s="153"/>
      <c r="M418" s="158"/>
      <c r="T418" s="159"/>
      <c r="AT418" s="154" t="s">
        <v>218</v>
      </c>
      <c r="AU418" s="154" t="s">
        <v>85</v>
      </c>
      <c r="AV418" s="13" t="s">
        <v>85</v>
      </c>
      <c r="AW418" s="13" t="s">
        <v>35</v>
      </c>
      <c r="AX418" s="13" t="s">
        <v>75</v>
      </c>
      <c r="AY418" s="154" t="s">
        <v>208</v>
      </c>
    </row>
    <row r="419" spans="2:65" s="13" customFormat="1" x14ac:dyDescent="0.2">
      <c r="B419" s="153"/>
      <c r="D419" s="147" t="s">
        <v>218</v>
      </c>
      <c r="E419" s="154" t="s">
        <v>19</v>
      </c>
      <c r="F419" s="155" t="s">
        <v>603</v>
      </c>
      <c r="H419" s="156">
        <v>0.188</v>
      </c>
      <c r="I419" s="157"/>
      <c r="L419" s="153"/>
      <c r="M419" s="158"/>
      <c r="T419" s="159"/>
      <c r="AT419" s="154" t="s">
        <v>218</v>
      </c>
      <c r="AU419" s="154" t="s">
        <v>85</v>
      </c>
      <c r="AV419" s="13" t="s">
        <v>85</v>
      </c>
      <c r="AW419" s="13" t="s">
        <v>35</v>
      </c>
      <c r="AX419" s="13" t="s">
        <v>75</v>
      </c>
      <c r="AY419" s="154" t="s">
        <v>208</v>
      </c>
    </row>
    <row r="420" spans="2:65" s="13" customFormat="1" x14ac:dyDescent="0.2">
      <c r="B420" s="153"/>
      <c r="D420" s="147" t="s">
        <v>218</v>
      </c>
      <c r="E420" s="154" t="s">
        <v>19</v>
      </c>
      <c r="F420" s="155" t="s">
        <v>604</v>
      </c>
      <c r="H420" s="156">
        <v>0.13300000000000001</v>
      </c>
      <c r="I420" s="157"/>
      <c r="L420" s="153"/>
      <c r="M420" s="158"/>
      <c r="T420" s="159"/>
      <c r="AT420" s="154" t="s">
        <v>218</v>
      </c>
      <c r="AU420" s="154" t="s">
        <v>85</v>
      </c>
      <c r="AV420" s="13" t="s">
        <v>85</v>
      </c>
      <c r="AW420" s="13" t="s">
        <v>35</v>
      </c>
      <c r="AX420" s="13" t="s">
        <v>75</v>
      </c>
      <c r="AY420" s="154" t="s">
        <v>208</v>
      </c>
    </row>
    <row r="421" spans="2:65" s="13" customFormat="1" x14ac:dyDescent="0.2">
      <c r="B421" s="153"/>
      <c r="D421" s="147" t="s">
        <v>218</v>
      </c>
      <c r="E421" s="154" t="s">
        <v>19</v>
      </c>
      <c r="F421" s="155" t="s">
        <v>605</v>
      </c>
      <c r="H421" s="156">
        <v>0.27500000000000002</v>
      </c>
      <c r="I421" s="157"/>
      <c r="L421" s="153"/>
      <c r="M421" s="158"/>
      <c r="T421" s="159"/>
      <c r="AT421" s="154" t="s">
        <v>218</v>
      </c>
      <c r="AU421" s="154" t="s">
        <v>85</v>
      </c>
      <c r="AV421" s="13" t="s">
        <v>85</v>
      </c>
      <c r="AW421" s="13" t="s">
        <v>35</v>
      </c>
      <c r="AX421" s="13" t="s">
        <v>75</v>
      </c>
      <c r="AY421" s="154" t="s">
        <v>208</v>
      </c>
    </row>
    <row r="422" spans="2:65" s="13" customFormat="1" x14ac:dyDescent="0.2">
      <c r="B422" s="153"/>
      <c r="D422" s="147" t="s">
        <v>218</v>
      </c>
      <c r="E422" s="154" t="s">
        <v>19</v>
      </c>
      <c r="F422" s="155" t="s">
        <v>606</v>
      </c>
      <c r="H422" s="156">
        <v>6.4000000000000001E-2</v>
      </c>
      <c r="I422" s="157"/>
      <c r="L422" s="153"/>
      <c r="M422" s="158"/>
      <c r="T422" s="159"/>
      <c r="AT422" s="154" t="s">
        <v>218</v>
      </c>
      <c r="AU422" s="154" t="s">
        <v>85</v>
      </c>
      <c r="AV422" s="13" t="s">
        <v>85</v>
      </c>
      <c r="AW422" s="13" t="s">
        <v>35</v>
      </c>
      <c r="AX422" s="13" t="s">
        <v>75</v>
      </c>
      <c r="AY422" s="154" t="s">
        <v>208</v>
      </c>
    </row>
    <row r="423" spans="2:65" s="14" customFormat="1" x14ac:dyDescent="0.2">
      <c r="B423" s="160"/>
      <c r="D423" s="147" t="s">
        <v>218</v>
      </c>
      <c r="E423" s="161" t="s">
        <v>19</v>
      </c>
      <c r="F423" s="162" t="s">
        <v>221</v>
      </c>
      <c r="H423" s="163">
        <v>1.1120000000000001</v>
      </c>
      <c r="I423" s="164"/>
      <c r="L423" s="160"/>
      <c r="M423" s="165"/>
      <c r="T423" s="166"/>
      <c r="AT423" s="161" t="s">
        <v>218</v>
      </c>
      <c r="AU423" s="161" t="s">
        <v>85</v>
      </c>
      <c r="AV423" s="14" t="s">
        <v>214</v>
      </c>
      <c r="AW423" s="14" t="s">
        <v>35</v>
      </c>
      <c r="AX423" s="14" t="s">
        <v>83</v>
      </c>
      <c r="AY423" s="161" t="s">
        <v>208</v>
      </c>
    </row>
    <row r="424" spans="2:65" s="1" customFormat="1" ht="15.75" customHeight="1" x14ac:dyDescent="0.2">
      <c r="B424" s="33"/>
      <c r="C424" s="129" t="s">
        <v>607</v>
      </c>
      <c r="D424" s="129" t="s">
        <v>210</v>
      </c>
      <c r="E424" s="130" t="s">
        <v>608</v>
      </c>
      <c r="F424" s="131" t="s">
        <v>609</v>
      </c>
      <c r="G424" s="132" t="s">
        <v>109</v>
      </c>
      <c r="H424" s="133">
        <v>264.12</v>
      </c>
      <c r="I424" s="134"/>
      <c r="J424" s="135">
        <f>ROUND(I424*H424,2)</f>
        <v>0</v>
      </c>
      <c r="K424" s="131" t="s">
        <v>213</v>
      </c>
      <c r="L424" s="33"/>
      <c r="M424" s="136" t="s">
        <v>19</v>
      </c>
      <c r="N424" s="137" t="s">
        <v>46</v>
      </c>
      <c r="P424" s="138">
        <f>O424*H424</f>
        <v>0</v>
      </c>
      <c r="Q424" s="138">
        <v>1.2999999999999999E-4</v>
      </c>
      <c r="R424" s="138">
        <f>Q424*H424</f>
        <v>3.4335600000000001E-2</v>
      </c>
      <c r="S424" s="138">
        <v>0</v>
      </c>
      <c r="T424" s="139">
        <f>S424*H424</f>
        <v>0</v>
      </c>
      <c r="AR424" s="140" t="s">
        <v>214</v>
      </c>
      <c r="AT424" s="140" t="s">
        <v>210</v>
      </c>
      <c r="AU424" s="140" t="s">
        <v>85</v>
      </c>
      <c r="AY424" s="18" t="s">
        <v>208</v>
      </c>
      <c r="BE424" s="141">
        <f>IF(N424="základní",J424,0)</f>
        <v>0</v>
      </c>
      <c r="BF424" s="141">
        <f>IF(N424="snížená",J424,0)</f>
        <v>0</v>
      </c>
      <c r="BG424" s="141">
        <f>IF(N424="zákl. přenesená",J424,0)</f>
        <v>0</v>
      </c>
      <c r="BH424" s="141">
        <f>IF(N424="sníž. přenesená",J424,0)</f>
        <v>0</v>
      </c>
      <c r="BI424" s="141">
        <f>IF(N424="nulová",J424,0)</f>
        <v>0</v>
      </c>
      <c r="BJ424" s="18" t="s">
        <v>83</v>
      </c>
      <c r="BK424" s="141">
        <f>ROUND(I424*H424,2)</f>
        <v>0</v>
      </c>
      <c r="BL424" s="18" t="s">
        <v>214</v>
      </c>
      <c r="BM424" s="140" t="s">
        <v>610</v>
      </c>
    </row>
    <row r="425" spans="2:65" s="1" customFormat="1" x14ac:dyDescent="0.2">
      <c r="B425" s="33"/>
      <c r="D425" s="142" t="s">
        <v>216</v>
      </c>
      <c r="F425" s="143" t="s">
        <v>611</v>
      </c>
      <c r="I425" s="144"/>
      <c r="L425" s="33"/>
      <c r="M425" s="145"/>
      <c r="T425" s="54"/>
      <c r="AT425" s="18" t="s">
        <v>216</v>
      </c>
      <c r="AU425" s="18" t="s">
        <v>85</v>
      </c>
    </row>
    <row r="426" spans="2:65" s="1" customFormat="1" ht="18" x14ac:dyDescent="0.2">
      <c r="B426" s="33"/>
      <c r="D426" s="147" t="s">
        <v>297</v>
      </c>
      <c r="F426" s="167" t="s">
        <v>612</v>
      </c>
      <c r="I426" s="144"/>
      <c r="L426" s="33"/>
      <c r="M426" s="145"/>
      <c r="T426" s="54"/>
      <c r="AT426" s="18" t="s">
        <v>297</v>
      </c>
      <c r="AU426" s="18" t="s">
        <v>85</v>
      </c>
    </row>
    <row r="427" spans="2:65" s="12" customFormat="1" x14ac:dyDescent="0.2">
      <c r="B427" s="146"/>
      <c r="D427" s="147" t="s">
        <v>218</v>
      </c>
      <c r="E427" s="148" t="s">
        <v>19</v>
      </c>
      <c r="F427" s="149" t="s">
        <v>278</v>
      </c>
      <c r="H427" s="148" t="s">
        <v>19</v>
      </c>
      <c r="I427" s="150"/>
      <c r="L427" s="146"/>
      <c r="M427" s="151"/>
      <c r="T427" s="152"/>
      <c r="AT427" s="148" t="s">
        <v>218</v>
      </c>
      <c r="AU427" s="148" t="s">
        <v>85</v>
      </c>
      <c r="AV427" s="12" t="s">
        <v>83</v>
      </c>
      <c r="AW427" s="12" t="s">
        <v>35</v>
      </c>
      <c r="AX427" s="12" t="s">
        <v>75</v>
      </c>
      <c r="AY427" s="148" t="s">
        <v>208</v>
      </c>
    </row>
    <row r="428" spans="2:65" s="13" customFormat="1" x14ac:dyDescent="0.2">
      <c r="B428" s="153"/>
      <c r="D428" s="147" t="s">
        <v>218</v>
      </c>
      <c r="E428" s="154" t="s">
        <v>19</v>
      </c>
      <c r="F428" s="155" t="s">
        <v>613</v>
      </c>
      <c r="H428" s="156">
        <v>264.12</v>
      </c>
      <c r="I428" s="157"/>
      <c r="L428" s="153"/>
      <c r="M428" s="158"/>
      <c r="T428" s="159"/>
      <c r="AT428" s="154" t="s">
        <v>218</v>
      </c>
      <c r="AU428" s="154" t="s">
        <v>85</v>
      </c>
      <c r="AV428" s="13" t="s">
        <v>85</v>
      </c>
      <c r="AW428" s="13" t="s">
        <v>35</v>
      </c>
      <c r="AX428" s="13" t="s">
        <v>75</v>
      </c>
      <c r="AY428" s="154" t="s">
        <v>208</v>
      </c>
    </row>
    <row r="429" spans="2:65" s="14" customFormat="1" x14ac:dyDescent="0.2">
      <c r="B429" s="160"/>
      <c r="D429" s="147" t="s">
        <v>218</v>
      </c>
      <c r="E429" s="161" t="s">
        <v>19</v>
      </c>
      <c r="F429" s="162" t="s">
        <v>221</v>
      </c>
      <c r="H429" s="163">
        <v>264.12</v>
      </c>
      <c r="I429" s="164"/>
      <c r="L429" s="160"/>
      <c r="M429" s="165"/>
      <c r="T429" s="166"/>
      <c r="AT429" s="161" t="s">
        <v>218</v>
      </c>
      <c r="AU429" s="161" t="s">
        <v>85</v>
      </c>
      <c r="AV429" s="14" t="s">
        <v>214</v>
      </c>
      <c r="AW429" s="14" t="s">
        <v>35</v>
      </c>
      <c r="AX429" s="14" t="s">
        <v>83</v>
      </c>
      <c r="AY429" s="161" t="s">
        <v>208</v>
      </c>
    </row>
    <row r="430" spans="2:65" s="1" customFormat="1" ht="15.75" customHeight="1" x14ac:dyDescent="0.2">
      <c r="B430" s="33"/>
      <c r="C430" s="129" t="s">
        <v>614</v>
      </c>
      <c r="D430" s="129" t="s">
        <v>210</v>
      </c>
      <c r="E430" s="130" t="s">
        <v>615</v>
      </c>
      <c r="F430" s="131" t="s">
        <v>616</v>
      </c>
      <c r="G430" s="132" t="s">
        <v>109</v>
      </c>
      <c r="H430" s="133">
        <v>132.06</v>
      </c>
      <c r="I430" s="134"/>
      <c r="J430" s="135">
        <f>ROUND(I430*H430,2)</f>
        <v>0</v>
      </c>
      <c r="K430" s="131" t="s">
        <v>213</v>
      </c>
      <c r="L430" s="33"/>
      <c r="M430" s="136" t="s">
        <v>19</v>
      </c>
      <c r="N430" s="137" t="s">
        <v>46</v>
      </c>
      <c r="P430" s="138">
        <f>O430*H430</f>
        <v>0</v>
      </c>
      <c r="Q430" s="138">
        <v>0</v>
      </c>
      <c r="R430" s="138">
        <f>Q430*H430</f>
        <v>0</v>
      </c>
      <c r="S430" s="138">
        <v>0</v>
      </c>
      <c r="T430" s="139">
        <f>S430*H430</f>
        <v>0</v>
      </c>
      <c r="AR430" s="140" t="s">
        <v>214</v>
      </c>
      <c r="AT430" s="140" t="s">
        <v>210</v>
      </c>
      <c r="AU430" s="140" t="s">
        <v>85</v>
      </c>
      <c r="AY430" s="18" t="s">
        <v>208</v>
      </c>
      <c r="BE430" s="141">
        <f>IF(N430="základní",J430,0)</f>
        <v>0</v>
      </c>
      <c r="BF430" s="141">
        <f>IF(N430="snížená",J430,0)</f>
        <v>0</v>
      </c>
      <c r="BG430" s="141">
        <f>IF(N430="zákl. přenesená",J430,0)</f>
        <v>0</v>
      </c>
      <c r="BH430" s="141">
        <f>IF(N430="sníž. přenesená",J430,0)</f>
        <v>0</v>
      </c>
      <c r="BI430" s="141">
        <f>IF(N430="nulová",J430,0)</f>
        <v>0</v>
      </c>
      <c r="BJ430" s="18" t="s">
        <v>83</v>
      </c>
      <c r="BK430" s="141">
        <f>ROUND(I430*H430,2)</f>
        <v>0</v>
      </c>
      <c r="BL430" s="18" t="s">
        <v>214</v>
      </c>
      <c r="BM430" s="140" t="s">
        <v>617</v>
      </c>
    </row>
    <row r="431" spans="2:65" s="1" customFormat="1" x14ac:dyDescent="0.2">
      <c r="B431" s="33"/>
      <c r="D431" s="142" t="s">
        <v>216</v>
      </c>
      <c r="F431" s="143" t="s">
        <v>618</v>
      </c>
      <c r="I431" s="144"/>
      <c r="L431" s="33"/>
      <c r="M431" s="145"/>
      <c r="T431" s="54"/>
      <c r="AT431" s="18" t="s">
        <v>216</v>
      </c>
      <c r="AU431" s="18" t="s">
        <v>85</v>
      </c>
    </row>
    <row r="432" spans="2:65" s="12" customFormat="1" x14ac:dyDescent="0.2">
      <c r="B432" s="146"/>
      <c r="D432" s="147" t="s">
        <v>218</v>
      </c>
      <c r="E432" s="148" t="s">
        <v>19</v>
      </c>
      <c r="F432" s="149" t="s">
        <v>278</v>
      </c>
      <c r="H432" s="148" t="s">
        <v>19</v>
      </c>
      <c r="I432" s="150"/>
      <c r="L432" s="146"/>
      <c r="M432" s="151"/>
      <c r="T432" s="152"/>
      <c r="AT432" s="148" t="s">
        <v>218</v>
      </c>
      <c r="AU432" s="148" t="s">
        <v>85</v>
      </c>
      <c r="AV432" s="12" t="s">
        <v>83</v>
      </c>
      <c r="AW432" s="12" t="s">
        <v>35</v>
      </c>
      <c r="AX432" s="12" t="s">
        <v>75</v>
      </c>
      <c r="AY432" s="148" t="s">
        <v>208</v>
      </c>
    </row>
    <row r="433" spans="2:65" s="13" customFormat="1" x14ac:dyDescent="0.2">
      <c r="B433" s="153"/>
      <c r="D433" s="147" t="s">
        <v>218</v>
      </c>
      <c r="E433" s="154" t="s">
        <v>19</v>
      </c>
      <c r="F433" s="155" t="s">
        <v>279</v>
      </c>
      <c r="H433" s="156">
        <v>132.06</v>
      </c>
      <c r="I433" s="157"/>
      <c r="L433" s="153"/>
      <c r="M433" s="158"/>
      <c r="T433" s="159"/>
      <c r="AT433" s="154" t="s">
        <v>218</v>
      </c>
      <c r="AU433" s="154" t="s">
        <v>85</v>
      </c>
      <c r="AV433" s="13" t="s">
        <v>85</v>
      </c>
      <c r="AW433" s="13" t="s">
        <v>35</v>
      </c>
      <c r="AX433" s="13" t="s">
        <v>75</v>
      </c>
      <c r="AY433" s="154" t="s">
        <v>208</v>
      </c>
    </row>
    <row r="434" spans="2:65" s="14" customFormat="1" x14ac:dyDescent="0.2">
      <c r="B434" s="160"/>
      <c r="D434" s="147" t="s">
        <v>218</v>
      </c>
      <c r="E434" s="161" t="s">
        <v>19</v>
      </c>
      <c r="F434" s="162" t="s">
        <v>221</v>
      </c>
      <c r="H434" s="163">
        <v>132.06</v>
      </c>
      <c r="I434" s="164"/>
      <c r="L434" s="160"/>
      <c r="M434" s="165"/>
      <c r="T434" s="166"/>
      <c r="AT434" s="161" t="s">
        <v>218</v>
      </c>
      <c r="AU434" s="161" t="s">
        <v>85</v>
      </c>
      <c r="AV434" s="14" t="s">
        <v>214</v>
      </c>
      <c r="AW434" s="14" t="s">
        <v>35</v>
      </c>
      <c r="AX434" s="14" t="s">
        <v>83</v>
      </c>
      <c r="AY434" s="161" t="s">
        <v>208</v>
      </c>
    </row>
    <row r="435" spans="2:65" s="1" customFormat="1" ht="24.75" customHeight="1" x14ac:dyDescent="0.2">
      <c r="B435" s="33"/>
      <c r="C435" s="129" t="s">
        <v>619</v>
      </c>
      <c r="D435" s="129" t="s">
        <v>210</v>
      </c>
      <c r="E435" s="130" t="s">
        <v>620</v>
      </c>
      <c r="F435" s="131" t="s">
        <v>621</v>
      </c>
      <c r="G435" s="132" t="s">
        <v>123</v>
      </c>
      <c r="H435" s="133">
        <v>163.03200000000001</v>
      </c>
      <c r="I435" s="134"/>
      <c r="J435" s="135">
        <f>ROUND(I435*H435,2)</f>
        <v>0</v>
      </c>
      <c r="K435" s="131" t="s">
        <v>213</v>
      </c>
      <c r="L435" s="33"/>
      <c r="M435" s="136" t="s">
        <v>19</v>
      </c>
      <c r="N435" s="137" t="s">
        <v>46</v>
      </c>
      <c r="P435" s="138">
        <f>O435*H435</f>
        <v>0</v>
      </c>
      <c r="Q435" s="138">
        <v>2.0000000000000002E-5</v>
      </c>
      <c r="R435" s="138">
        <f>Q435*H435</f>
        <v>3.2606400000000004E-3</v>
      </c>
      <c r="S435" s="138">
        <v>0</v>
      </c>
      <c r="T435" s="139">
        <f>S435*H435</f>
        <v>0</v>
      </c>
      <c r="AR435" s="140" t="s">
        <v>214</v>
      </c>
      <c r="AT435" s="140" t="s">
        <v>210</v>
      </c>
      <c r="AU435" s="140" t="s">
        <v>85</v>
      </c>
      <c r="AY435" s="18" t="s">
        <v>208</v>
      </c>
      <c r="BE435" s="141">
        <f>IF(N435="základní",J435,0)</f>
        <v>0</v>
      </c>
      <c r="BF435" s="141">
        <f>IF(N435="snížená",J435,0)</f>
        <v>0</v>
      </c>
      <c r="BG435" s="141">
        <f>IF(N435="zákl. přenesená",J435,0)</f>
        <v>0</v>
      </c>
      <c r="BH435" s="141">
        <f>IF(N435="sníž. přenesená",J435,0)</f>
        <v>0</v>
      </c>
      <c r="BI435" s="141">
        <f>IF(N435="nulová",J435,0)</f>
        <v>0</v>
      </c>
      <c r="BJ435" s="18" t="s">
        <v>83</v>
      </c>
      <c r="BK435" s="141">
        <f>ROUND(I435*H435,2)</f>
        <v>0</v>
      </c>
      <c r="BL435" s="18" t="s">
        <v>214</v>
      </c>
      <c r="BM435" s="140" t="s">
        <v>622</v>
      </c>
    </row>
    <row r="436" spans="2:65" s="1" customFormat="1" x14ac:dyDescent="0.2">
      <c r="B436" s="33"/>
      <c r="D436" s="142" t="s">
        <v>216</v>
      </c>
      <c r="F436" s="143" t="s">
        <v>623</v>
      </c>
      <c r="I436" s="144"/>
      <c r="L436" s="33"/>
      <c r="M436" s="145"/>
      <c r="T436" s="54"/>
      <c r="AT436" s="18" t="s">
        <v>216</v>
      </c>
      <c r="AU436" s="18" t="s">
        <v>85</v>
      </c>
    </row>
    <row r="437" spans="2:65" s="12" customFormat="1" x14ac:dyDescent="0.2">
      <c r="B437" s="146"/>
      <c r="D437" s="147" t="s">
        <v>218</v>
      </c>
      <c r="E437" s="148" t="s">
        <v>19</v>
      </c>
      <c r="F437" s="149" t="s">
        <v>380</v>
      </c>
      <c r="H437" s="148" t="s">
        <v>19</v>
      </c>
      <c r="I437" s="150"/>
      <c r="L437" s="146"/>
      <c r="M437" s="151"/>
      <c r="T437" s="152"/>
      <c r="AT437" s="148" t="s">
        <v>218</v>
      </c>
      <c r="AU437" s="148" t="s">
        <v>85</v>
      </c>
      <c r="AV437" s="12" t="s">
        <v>83</v>
      </c>
      <c r="AW437" s="12" t="s">
        <v>35</v>
      </c>
      <c r="AX437" s="12" t="s">
        <v>75</v>
      </c>
      <c r="AY437" s="148" t="s">
        <v>208</v>
      </c>
    </row>
    <row r="438" spans="2:65" s="13" customFormat="1" x14ac:dyDescent="0.2">
      <c r="B438" s="153"/>
      <c r="D438" s="147" t="s">
        <v>218</v>
      </c>
      <c r="E438" s="154" t="s">
        <v>19</v>
      </c>
      <c r="F438" s="155" t="s">
        <v>624</v>
      </c>
      <c r="H438" s="156">
        <v>16.093</v>
      </c>
      <c r="I438" s="157"/>
      <c r="L438" s="153"/>
      <c r="M438" s="158"/>
      <c r="T438" s="159"/>
      <c r="AT438" s="154" t="s">
        <v>218</v>
      </c>
      <c r="AU438" s="154" t="s">
        <v>85</v>
      </c>
      <c r="AV438" s="13" t="s">
        <v>85</v>
      </c>
      <c r="AW438" s="13" t="s">
        <v>35</v>
      </c>
      <c r="AX438" s="13" t="s">
        <v>75</v>
      </c>
      <c r="AY438" s="154" t="s">
        <v>208</v>
      </c>
    </row>
    <row r="439" spans="2:65" s="13" customFormat="1" x14ac:dyDescent="0.2">
      <c r="B439" s="153"/>
      <c r="D439" s="147" t="s">
        <v>218</v>
      </c>
      <c r="E439" s="154" t="s">
        <v>19</v>
      </c>
      <c r="F439" s="155" t="s">
        <v>625</v>
      </c>
      <c r="H439" s="156">
        <v>24.062000000000001</v>
      </c>
      <c r="I439" s="157"/>
      <c r="L439" s="153"/>
      <c r="M439" s="158"/>
      <c r="T439" s="159"/>
      <c r="AT439" s="154" t="s">
        <v>218</v>
      </c>
      <c r="AU439" s="154" t="s">
        <v>85</v>
      </c>
      <c r="AV439" s="13" t="s">
        <v>85</v>
      </c>
      <c r="AW439" s="13" t="s">
        <v>35</v>
      </c>
      <c r="AX439" s="13" t="s">
        <v>75</v>
      </c>
      <c r="AY439" s="154" t="s">
        <v>208</v>
      </c>
    </row>
    <row r="440" spans="2:65" s="13" customFormat="1" x14ac:dyDescent="0.2">
      <c r="B440" s="153"/>
      <c r="D440" s="147" t="s">
        <v>218</v>
      </c>
      <c r="E440" s="154" t="s">
        <v>19</v>
      </c>
      <c r="F440" s="155" t="s">
        <v>626</v>
      </c>
      <c r="H440" s="156">
        <v>19.539000000000001</v>
      </c>
      <c r="I440" s="157"/>
      <c r="L440" s="153"/>
      <c r="M440" s="158"/>
      <c r="T440" s="159"/>
      <c r="AT440" s="154" t="s">
        <v>218</v>
      </c>
      <c r="AU440" s="154" t="s">
        <v>85</v>
      </c>
      <c r="AV440" s="13" t="s">
        <v>85</v>
      </c>
      <c r="AW440" s="13" t="s">
        <v>35</v>
      </c>
      <c r="AX440" s="13" t="s">
        <v>75</v>
      </c>
      <c r="AY440" s="154" t="s">
        <v>208</v>
      </c>
    </row>
    <row r="441" spans="2:65" s="13" customFormat="1" x14ac:dyDescent="0.2">
      <c r="B441" s="153"/>
      <c r="D441" s="147" t="s">
        <v>218</v>
      </c>
      <c r="E441" s="154" t="s">
        <v>19</v>
      </c>
      <c r="F441" s="155" t="s">
        <v>627</v>
      </c>
      <c r="H441" s="156">
        <v>9.25</v>
      </c>
      <c r="I441" s="157"/>
      <c r="L441" s="153"/>
      <c r="M441" s="158"/>
      <c r="T441" s="159"/>
      <c r="AT441" s="154" t="s">
        <v>218</v>
      </c>
      <c r="AU441" s="154" t="s">
        <v>85</v>
      </c>
      <c r="AV441" s="13" t="s">
        <v>85</v>
      </c>
      <c r="AW441" s="13" t="s">
        <v>35</v>
      </c>
      <c r="AX441" s="13" t="s">
        <v>75</v>
      </c>
      <c r="AY441" s="154" t="s">
        <v>208</v>
      </c>
    </row>
    <row r="442" spans="2:65" s="13" customFormat="1" x14ac:dyDescent="0.2">
      <c r="B442" s="153"/>
      <c r="D442" s="147" t="s">
        <v>218</v>
      </c>
      <c r="E442" s="154" t="s">
        <v>19</v>
      </c>
      <c r="F442" s="155" t="s">
        <v>628</v>
      </c>
      <c r="H442" s="156">
        <v>5.4290000000000003</v>
      </c>
      <c r="I442" s="157"/>
      <c r="L442" s="153"/>
      <c r="M442" s="158"/>
      <c r="T442" s="159"/>
      <c r="AT442" s="154" t="s">
        <v>218</v>
      </c>
      <c r="AU442" s="154" t="s">
        <v>85</v>
      </c>
      <c r="AV442" s="13" t="s">
        <v>85</v>
      </c>
      <c r="AW442" s="13" t="s">
        <v>35</v>
      </c>
      <c r="AX442" s="13" t="s">
        <v>75</v>
      </c>
      <c r="AY442" s="154" t="s">
        <v>208</v>
      </c>
    </row>
    <row r="443" spans="2:65" s="13" customFormat="1" x14ac:dyDescent="0.2">
      <c r="B443" s="153"/>
      <c r="D443" s="147" t="s">
        <v>218</v>
      </c>
      <c r="E443" s="154" t="s">
        <v>19</v>
      </c>
      <c r="F443" s="155" t="s">
        <v>629</v>
      </c>
      <c r="H443" s="156">
        <v>15.255000000000001</v>
      </c>
      <c r="I443" s="157"/>
      <c r="L443" s="153"/>
      <c r="M443" s="158"/>
      <c r="T443" s="159"/>
      <c r="AT443" s="154" t="s">
        <v>218</v>
      </c>
      <c r="AU443" s="154" t="s">
        <v>85</v>
      </c>
      <c r="AV443" s="13" t="s">
        <v>85</v>
      </c>
      <c r="AW443" s="13" t="s">
        <v>35</v>
      </c>
      <c r="AX443" s="13" t="s">
        <v>75</v>
      </c>
      <c r="AY443" s="154" t="s">
        <v>208</v>
      </c>
    </row>
    <row r="444" spans="2:65" s="13" customFormat="1" x14ac:dyDescent="0.2">
      <c r="B444" s="153"/>
      <c r="D444" s="147" t="s">
        <v>218</v>
      </c>
      <c r="E444" s="154" t="s">
        <v>19</v>
      </c>
      <c r="F444" s="155" t="s">
        <v>630</v>
      </c>
      <c r="H444" s="156">
        <v>18.251999999999999</v>
      </c>
      <c r="I444" s="157"/>
      <c r="L444" s="153"/>
      <c r="M444" s="158"/>
      <c r="T444" s="159"/>
      <c r="AT444" s="154" t="s">
        <v>218</v>
      </c>
      <c r="AU444" s="154" t="s">
        <v>85</v>
      </c>
      <c r="AV444" s="13" t="s">
        <v>85</v>
      </c>
      <c r="AW444" s="13" t="s">
        <v>35</v>
      </c>
      <c r="AX444" s="13" t="s">
        <v>75</v>
      </c>
      <c r="AY444" s="154" t="s">
        <v>208</v>
      </c>
    </row>
    <row r="445" spans="2:65" s="13" customFormat="1" x14ac:dyDescent="0.2">
      <c r="B445" s="153"/>
      <c r="D445" s="147" t="s">
        <v>218</v>
      </c>
      <c r="E445" s="154" t="s">
        <v>19</v>
      </c>
      <c r="F445" s="155" t="s">
        <v>631</v>
      </c>
      <c r="H445" s="156">
        <v>16.100000000000001</v>
      </c>
      <c r="I445" s="157"/>
      <c r="L445" s="153"/>
      <c r="M445" s="158"/>
      <c r="T445" s="159"/>
      <c r="AT445" s="154" t="s">
        <v>218</v>
      </c>
      <c r="AU445" s="154" t="s">
        <v>85</v>
      </c>
      <c r="AV445" s="13" t="s">
        <v>85</v>
      </c>
      <c r="AW445" s="13" t="s">
        <v>35</v>
      </c>
      <c r="AX445" s="13" t="s">
        <v>75</v>
      </c>
      <c r="AY445" s="154" t="s">
        <v>208</v>
      </c>
    </row>
    <row r="446" spans="2:65" s="13" customFormat="1" x14ac:dyDescent="0.2">
      <c r="B446" s="153"/>
      <c r="D446" s="147" t="s">
        <v>218</v>
      </c>
      <c r="E446" s="154" t="s">
        <v>19</v>
      </c>
      <c r="F446" s="155" t="s">
        <v>632</v>
      </c>
      <c r="H446" s="156">
        <v>14.177</v>
      </c>
      <c r="I446" s="157"/>
      <c r="L446" s="153"/>
      <c r="M446" s="158"/>
      <c r="T446" s="159"/>
      <c r="AT446" s="154" t="s">
        <v>218</v>
      </c>
      <c r="AU446" s="154" t="s">
        <v>85</v>
      </c>
      <c r="AV446" s="13" t="s">
        <v>85</v>
      </c>
      <c r="AW446" s="13" t="s">
        <v>35</v>
      </c>
      <c r="AX446" s="13" t="s">
        <v>75</v>
      </c>
      <c r="AY446" s="154" t="s">
        <v>208</v>
      </c>
    </row>
    <row r="447" spans="2:65" s="13" customFormat="1" x14ac:dyDescent="0.2">
      <c r="B447" s="153"/>
      <c r="D447" s="147" t="s">
        <v>218</v>
      </c>
      <c r="E447" s="154" t="s">
        <v>19</v>
      </c>
      <c r="F447" s="155" t="s">
        <v>633</v>
      </c>
      <c r="H447" s="156">
        <v>6.5439999999999996</v>
      </c>
      <c r="I447" s="157"/>
      <c r="L447" s="153"/>
      <c r="M447" s="158"/>
      <c r="T447" s="159"/>
      <c r="AT447" s="154" t="s">
        <v>218</v>
      </c>
      <c r="AU447" s="154" t="s">
        <v>85</v>
      </c>
      <c r="AV447" s="13" t="s">
        <v>85</v>
      </c>
      <c r="AW447" s="13" t="s">
        <v>35</v>
      </c>
      <c r="AX447" s="13" t="s">
        <v>75</v>
      </c>
      <c r="AY447" s="154" t="s">
        <v>208</v>
      </c>
    </row>
    <row r="448" spans="2:65" s="13" customFormat="1" x14ac:dyDescent="0.2">
      <c r="B448" s="153"/>
      <c r="D448" s="147" t="s">
        <v>218</v>
      </c>
      <c r="E448" s="154" t="s">
        <v>19</v>
      </c>
      <c r="F448" s="155" t="s">
        <v>634</v>
      </c>
      <c r="H448" s="156">
        <v>5.0199999999999996</v>
      </c>
      <c r="I448" s="157"/>
      <c r="L448" s="153"/>
      <c r="M448" s="158"/>
      <c r="T448" s="159"/>
      <c r="AT448" s="154" t="s">
        <v>218</v>
      </c>
      <c r="AU448" s="154" t="s">
        <v>85</v>
      </c>
      <c r="AV448" s="13" t="s">
        <v>85</v>
      </c>
      <c r="AW448" s="13" t="s">
        <v>35</v>
      </c>
      <c r="AX448" s="13" t="s">
        <v>75</v>
      </c>
      <c r="AY448" s="154" t="s">
        <v>208</v>
      </c>
    </row>
    <row r="449" spans="2:65" s="13" customFormat="1" x14ac:dyDescent="0.2">
      <c r="B449" s="153"/>
      <c r="D449" s="147" t="s">
        <v>218</v>
      </c>
      <c r="E449" s="154" t="s">
        <v>19</v>
      </c>
      <c r="F449" s="155" t="s">
        <v>635</v>
      </c>
      <c r="H449" s="156">
        <v>9.8379999999999992</v>
      </c>
      <c r="I449" s="157"/>
      <c r="L449" s="153"/>
      <c r="M449" s="158"/>
      <c r="T449" s="159"/>
      <c r="AT449" s="154" t="s">
        <v>218</v>
      </c>
      <c r="AU449" s="154" t="s">
        <v>85</v>
      </c>
      <c r="AV449" s="13" t="s">
        <v>85</v>
      </c>
      <c r="AW449" s="13" t="s">
        <v>35</v>
      </c>
      <c r="AX449" s="13" t="s">
        <v>75</v>
      </c>
      <c r="AY449" s="154" t="s">
        <v>208</v>
      </c>
    </row>
    <row r="450" spans="2:65" s="13" customFormat="1" x14ac:dyDescent="0.2">
      <c r="B450" s="153"/>
      <c r="D450" s="147" t="s">
        <v>218</v>
      </c>
      <c r="E450" s="154" t="s">
        <v>19</v>
      </c>
      <c r="F450" s="155" t="s">
        <v>636</v>
      </c>
      <c r="H450" s="156">
        <v>3.4729999999999999</v>
      </c>
      <c r="I450" s="157"/>
      <c r="L450" s="153"/>
      <c r="M450" s="158"/>
      <c r="T450" s="159"/>
      <c r="AT450" s="154" t="s">
        <v>218</v>
      </c>
      <c r="AU450" s="154" t="s">
        <v>85</v>
      </c>
      <c r="AV450" s="13" t="s">
        <v>85</v>
      </c>
      <c r="AW450" s="13" t="s">
        <v>35</v>
      </c>
      <c r="AX450" s="13" t="s">
        <v>75</v>
      </c>
      <c r="AY450" s="154" t="s">
        <v>208</v>
      </c>
    </row>
    <row r="451" spans="2:65" s="14" customFormat="1" x14ac:dyDescent="0.2">
      <c r="B451" s="160"/>
      <c r="D451" s="147" t="s">
        <v>218</v>
      </c>
      <c r="E451" s="161" t="s">
        <v>146</v>
      </c>
      <c r="F451" s="162" t="s">
        <v>221</v>
      </c>
      <c r="H451" s="163">
        <v>163.03200000000001</v>
      </c>
      <c r="I451" s="164"/>
      <c r="L451" s="160"/>
      <c r="M451" s="165"/>
      <c r="T451" s="166"/>
      <c r="AT451" s="161" t="s">
        <v>218</v>
      </c>
      <c r="AU451" s="161" t="s">
        <v>85</v>
      </c>
      <c r="AV451" s="14" t="s">
        <v>214</v>
      </c>
      <c r="AW451" s="14" t="s">
        <v>35</v>
      </c>
      <c r="AX451" s="14" t="s">
        <v>83</v>
      </c>
      <c r="AY451" s="161" t="s">
        <v>208</v>
      </c>
    </row>
    <row r="452" spans="2:65" s="1" customFormat="1" ht="24.75" customHeight="1" x14ac:dyDescent="0.2">
      <c r="B452" s="33"/>
      <c r="C452" s="129" t="s">
        <v>637</v>
      </c>
      <c r="D452" s="129" t="s">
        <v>210</v>
      </c>
      <c r="E452" s="130" t="s">
        <v>638</v>
      </c>
      <c r="F452" s="131" t="s">
        <v>639</v>
      </c>
      <c r="G452" s="132" t="s">
        <v>307</v>
      </c>
      <c r="H452" s="133">
        <v>3</v>
      </c>
      <c r="I452" s="134"/>
      <c r="J452" s="135">
        <f>ROUND(I452*H452,2)</f>
        <v>0</v>
      </c>
      <c r="K452" s="131" t="s">
        <v>213</v>
      </c>
      <c r="L452" s="33"/>
      <c r="M452" s="136" t="s">
        <v>19</v>
      </c>
      <c r="N452" s="137" t="s">
        <v>46</v>
      </c>
      <c r="P452" s="138">
        <f>O452*H452</f>
        <v>0</v>
      </c>
      <c r="Q452" s="138">
        <v>5.6439999999999997E-2</v>
      </c>
      <c r="R452" s="138">
        <f>Q452*H452</f>
        <v>0.16932</v>
      </c>
      <c r="S452" s="138">
        <v>0</v>
      </c>
      <c r="T452" s="139">
        <f>S452*H452</f>
        <v>0</v>
      </c>
      <c r="AR452" s="140" t="s">
        <v>214</v>
      </c>
      <c r="AT452" s="140" t="s">
        <v>210</v>
      </c>
      <c r="AU452" s="140" t="s">
        <v>85</v>
      </c>
      <c r="AY452" s="18" t="s">
        <v>208</v>
      </c>
      <c r="BE452" s="141">
        <f>IF(N452="základní",J452,0)</f>
        <v>0</v>
      </c>
      <c r="BF452" s="141">
        <f>IF(N452="snížená",J452,0)</f>
        <v>0</v>
      </c>
      <c r="BG452" s="141">
        <f>IF(N452="zákl. přenesená",J452,0)</f>
        <v>0</v>
      </c>
      <c r="BH452" s="141">
        <f>IF(N452="sníž. přenesená",J452,0)</f>
        <v>0</v>
      </c>
      <c r="BI452" s="141">
        <f>IF(N452="nulová",J452,0)</f>
        <v>0</v>
      </c>
      <c r="BJ452" s="18" t="s">
        <v>83</v>
      </c>
      <c r="BK452" s="141">
        <f>ROUND(I452*H452,2)</f>
        <v>0</v>
      </c>
      <c r="BL452" s="18" t="s">
        <v>214</v>
      </c>
      <c r="BM452" s="140" t="s">
        <v>640</v>
      </c>
    </row>
    <row r="453" spans="2:65" s="1" customFormat="1" x14ac:dyDescent="0.2">
      <c r="B453" s="33"/>
      <c r="D453" s="142" t="s">
        <v>216</v>
      </c>
      <c r="F453" s="143" t="s">
        <v>641</v>
      </c>
      <c r="I453" s="144"/>
      <c r="L453" s="33"/>
      <c r="M453" s="145"/>
      <c r="T453" s="54"/>
      <c r="AT453" s="18" t="s">
        <v>216</v>
      </c>
      <c r="AU453" s="18" t="s">
        <v>85</v>
      </c>
    </row>
    <row r="454" spans="2:65" s="1" customFormat="1" ht="22.25" customHeight="1" x14ac:dyDescent="0.2">
      <c r="B454" s="33"/>
      <c r="C454" s="168" t="s">
        <v>642</v>
      </c>
      <c r="D454" s="168" t="s">
        <v>346</v>
      </c>
      <c r="E454" s="169" t="s">
        <v>643</v>
      </c>
      <c r="F454" s="170" t="s">
        <v>644</v>
      </c>
      <c r="G454" s="171" t="s">
        <v>307</v>
      </c>
      <c r="H454" s="172">
        <v>1</v>
      </c>
      <c r="I454" s="173"/>
      <c r="J454" s="174">
        <f>ROUND(I454*H454,2)</f>
        <v>0</v>
      </c>
      <c r="K454" s="170" t="s">
        <v>213</v>
      </c>
      <c r="L454" s="175"/>
      <c r="M454" s="176" t="s">
        <v>19</v>
      </c>
      <c r="N454" s="177" t="s">
        <v>46</v>
      </c>
      <c r="P454" s="138">
        <f>O454*H454</f>
        <v>0</v>
      </c>
      <c r="Q454" s="138">
        <v>1.2489999999999999E-2</v>
      </c>
      <c r="R454" s="138">
        <f>Q454*H454</f>
        <v>1.2489999999999999E-2</v>
      </c>
      <c r="S454" s="138">
        <v>0</v>
      </c>
      <c r="T454" s="139">
        <f>S454*H454</f>
        <v>0</v>
      </c>
      <c r="AR454" s="140" t="s">
        <v>256</v>
      </c>
      <c r="AT454" s="140" t="s">
        <v>346</v>
      </c>
      <c r="AU454" s="140" t="s">
        <v>85</v>
      </c>
      <c r="AY454" s="18" t="s">
        <v>208</v>
      </c>
      <c r="BE454" s="141">
        <f>IF(N454="základní",J454,0)</f>
        <v>0</v>
      </c>
      <c r="BF454" s="141">
        <f>IF(N454="snížená",J454,0)</f>
        <v>0</v>
      </c>
      <c r="BG454" s="141">
        <f>IF(N454="zákl. přenesená",J454,0)</f>
        <v>0</v>
      </c>
      <c r="BH454" s="141">
        <f>IF(N454="sníž. přenesená",J454,0)</f>
        <v>0</v>
      </c>
      <c r="BI454" s="141">
        <f>IF(N454="nulová",J454,0)</f>
        <v>0</v>
      </c>
      <c r="BJ454" s="18" t="s">
        <v>83</v>
      </c>
      <c r="BK454" s="141">
        <f>ROUND(I454*H454,2)</f>
        <v>0</v>
      </c>
      <c r="BL454" s="18" t="s">
        <v>214</v>
      </c>
      <c r="BM454" s="140" t="s">
        <v>645</v>
      </c>
    </row>
    <row r="455" spans="2:65" s="12" customFormat="1" x14ac:dyDescent="0.2">
      <c r="B455" s="146"/>
      <c r="D455" s="147" t="s">
        <v>218</v>
      </c>
      <c r="E455" s="148" t="s">
        <v>19</v>
      </c>
      <c r="F455" s="149" t="s">
        <v>646</v>
      </c>
      <c r="H455" s="148" t="s">
        <v>19</v>
      </c>
      <c r="I455" s="150"/>
      <c r="L455" s="146"/>
      <c r="M455" s="151"/>
      <c r="T455" s="152"/>
      <c r="AT455" s="148" t="s">
        <v>218</v>
      </c>
      <c r="AU455" s="148" t="s">
        <v>85</v>
      </c>
      <c r="AV455" s="12" t="s">
        <v>83</v>
      </c>
      <c r="AW455" s="12" t="s">
        <v>35</v>
      </c>
      <c r="AX455" s="12" t="s">
        <v>75</v>
      </c>
      <c r="AY455" s="148" t="s">
        <v>208</v>
      </c>
    </row>
    <row r="456" spans="2:65" s="13" customFormat="1" x14ac:dyDescent="0.2">
      <c r="B456" s="153"/>
      <c r="D456" s="147" t="s">
        <v>218</v>
      </c>
      <c r="E456" s="154" t="s">
        <v>19</v>
      </c>
      <c r="F456" s="155" t="s">
        <v>647</v>
      </c>
      <c r="H456" s="156">
        <v>1</v>
      </c>
      <c r="I456" s="157"/>
      <c r="L456" s="153"/>
      <c r="M456" s="158"/>
      <c r="T456" s="159"/>
      <c r="AT456" s="154" t="s">
        <v>218</v>
      </c>
      <c r="AU456" s="154" t="s">
        <v>85</v>
      </c>
      <c r="AV456" s="13" t="s">
        <v>85</v>
      </c>
      <c r="AW456" s="13" t="s">
        <v>35</v>
      </c>
      <c r="AX456" s="13" t="s">
        <v>75</v>
      </c>
      <c r="AY456" s="154" t="s">
        <v>208</v>
      </c>
    </row>
    <row r="457" spans="2:65" s="14" customFormat="1" x14ac:dyDescent="0.2">
      <c r="B457" s="160"/>
      <c r="D457" s="147" t="s">
        <v>218</v>
      </c>
      <c r="E457" s="161" t="s">
        <v>19</v>
      </c>
      <c r="F457" s="162" t="s">
        <v>221</v>
      </c>
      <c r="H457" s="163">
        <v>1</v>
      </c>
      <c r="I457" s="164"/>
      <c r="L457" s="160"/>
      <c r="M457" s="165"/>
      <c r="T457" s="166"/>
      <c r="AT457" s="161" t="s">
        <v>218</v>
      </c>
      <c r="AU457" s="161" t="s">
        <v>85</v>
      </c>
      <c r="AV457" s="14" t="s">
        <v>214</v>
      </c>
      <c r="AW457" s="14" t="s">
        <v>35</v>
      </c>
      <c r="AX457" s="14" t="s">
        <v>83</v>
      </c>
      <c r="AY457" s="161" t="s">
        <v>208</v>
      </c>
    </row>
    <row r="458" spans="2:65" s="1" customFormat="1" ht="22.25" customHeight="1" x14ac:dyDescent="0.2">
      <c r="B458" s="33"/>
      <c r="C458" s="168" t="s">
        <v>648</v>
      </c>
      <c r="D458" s="168" t="s">
        <v>346</v>
      </c>
      <c r="E458" s="169" t="s">
        <v>649</v>
      </c>
      <c r="F458" s="170" t="s">
        <v>650</v>
      </c>
      <c r="G458" s="171" t="s">
        <v>307</v>
      </c>
      <c r="H458" s="172">
        <v>2</v>
      </c>
      <c r="I458" s="173"/>
      <c r="J458" s="174">
        <f>ROUND(I458*H458,2)</f>
        <v>0</v>
      </c>
      <c r="K458" s="170" t="s">
        <v>213</v>
      </c>
      <c r="L458" s="175"/>
      <c r="M458" s="176" t="s">
        <v>19</v>
      </c>
      <c r="N458" s="177" t="s">
        <v>46</v>
      </c>
      <c r="P458" s="138">
        <f>O458*H458</f>
        <v>0</v>
      </c>
      <c r="Q458" s="138">
        <v>1.272E-2</v>
      </c>
      <c r="R458" s="138">
        <f>Q458*H458</f>
        <v>2.5440000000000001E-2</v>
      </c>
      <c r="S458" s="138">
        <v>0</v>
      </c>
      <c r="T458" s="139">
        <f>S458*H458</f>
        <v>0</v>
      </c>
      <c r="AR458" s="140" t="s">
        <v>256</v>
      </c>
      <c r="AT458" s="140" t="s">
        <v>346</v>
      </c>
      <c r="AU458" s="140" t="s">
        <v>85</v>
      </c>
      <c r="AY458" s="18" t="s">
        <v>208</v>
      </c>
      <c r="BE458" s="141">
        <f>IF(N458="základní",J458,0)</f>
        <v>0</v>
      </c>
      <c r="BF458" s="141">
        <f>IF(N458="snížená",J458,0)</f>
        <v>0</v>
      </c>
      <c r="BG458" s="141">
        <f>IF(N458="zákl. přenesená",J458,0)</f>
        <v>0</v>
      </c>
      <c r="BH458" s="141">
        <f>IF(N458="sníž. přenesená",J458,0)</f>
        <v>0</v>
      </c>
      <c r="BI458" s="141">
        <f>IF(N458="nulová",J458,0)</f>
        <v>0</v>
      </c>
      <c r="BJ458" s="18" t="s">
        <v>83</v>
      </c>
      <c r="BK458" s="141">
        <f>ROUND(I458*H458,2)</f>
        <v>0</v>
      </c>
      <c r="BL458" s="18" t="s">
        <v>214</v>
      </c>
      <c r="BM458" s="140" t="s">
        <v>651</v>
      </c>
    </row>
    <row r="459" spans="2:65" s="12" customFormat="1" x14ac:dyDescent="0.2">
      <c r="B459" s="146"/>
      <c r="D459" s="147" t="s">
        <v>218</v>
      </c>
      <c r="E459" s="148" t="s">
        <v>19</v>
      </c>
      <c r="F459" s="149" t="s">
        <v>646</v>
      </c>
      <c r="H459" s="148" t="s">
        <v>19</v>
      </c>
      <c r="I459" s="150"/>
      <c r="L459" s="146"/>
      <c r="M459" s="151"/>
      <c r="T459" s="152"/>
      <c r="AT459" s="148" t="s">
        <v>218</v>
      </c>
      <c r="AU459" s="148" t="s">
        <v>85</v>
      </c>
      <c r="AV459" s="12" t="s">
        <v>83</v>
      </c>
      <c r="AW459" s="12" t="s">
        <v>35</v>
      </c>
      <c r="AX459" s="12" t="s">
        <v>75</v>
      </c>
      <c r="AY459" s="148" t="s">
        <v>208</v>
      </c>
    </row>
    <row r="460" spans="2:65" s="13" customFormat="1" x14ac:dyDescent="0.2">
      <c r="B460" s="153"/>
      <c r="D460" s="147" t="s">
        <v>218</v>
      </c>
      <c r="E460" s="154" t="s">
        <v>19</v>
      </c>
      <c r="F460" s="155" t="s">
        <v>652</v>
      </c>
      <c r="H460" s="156">
        <v>2</v>
      </c>
      <c r="I460" s="157"/>
      <c r="L460" s="153"/>
      <c r="M460" s="158"/>
      <c r="T460" s="159"/>
      <c r="AT460" s="154" t="s">
        <v>218</v>
      </c>
      <c r="AU460" s="154" t="s">
        <v>85</v>
      </c>
      <c r="AV460" s="13" t="s">
        <v>85</v>
      </c>
      <c r="AW460" s="13" t="s">
        <v>35</v>
      </c>
      <c r="AX460" s="13" t="s">
        <v>75</v>
      </c>
      <c r="AY460" s="154" t="s">
        <v>208</v>
      </c>
    </row>
    <row r="461" spans="2:65" s="14" customFormat="1" x14ac:dyDescent="0.2">
      <c r="B461" s="160"/>
      <c r="D461" s="147" t="s">
        <v>218</v>
      </c>
      <c r="E461" s="161" t="s">
        <v>19</v>
      </c>
      <c r="F461" s="162" t="s">
        <v>221</v>
      </c>
      <c r="H461" s="163">
        <v>2</v>
      </c>
      <c r="I461" s="164"/>
      <c r="L461" s="160"/>
      <c r="M461" s="165"/>
      <c r="T461" s="166"/>
      <c r="AT461" s="161" t="s">
        <v>218</v>
      </c>
      <c r="AU461" s="161" t="s">
        <v>85</v>
      </c>
      <c r="AV461" s="14" t="s">
        <v>214</v>
      </c>
      <c r="AW461" s="14" t="s">
        <v>35</v>
      </c>
      <c r="AX461" s="14" t="s">
        <v>83</v>
      </c>
      <c r="AY461" s="161" t="s">
        <v>208</v>
      </c>
    </row>
    <row r="462" spans="2:65" s="11" customFormat="1" ht="22.75" customHeight="1" x14ac:dyDescent="0.25">
      <c r="B462" s="117"/>
      <c r="D462" s="118" t="s">
        <v>74</v>
      </c>
      <c r="E462" s="127" t="s">
        <v>261</v>
      </c>
      <c r="F462" s="127" t="s">
        <v>653</v>
      </c>
      <c r="I462" s="120"/>
      <c r="J462" s="128">
        <f>BK462</f>
        <v>0</v>
      </c>
      <c r="L462" s="117"/>
      <c r="M462" s="122"/>
      <c r="P462" s="123">
        <f>SUM(P463:P585)</f>
        <v>0</v>
      </c>
      <c r="R462" s="123">
        <f>SUM(R463:R585)</f>
        <v>0.54294639999999994</v>
      </c>
      <c r="T462" s="124">
        <f>SUM(T463:T585)</f>
        <v>77.797581999999991</v>
      </c>
      <c r="AR462" s="118" t="s">
        <v>83</v>
      </c>
      <c r="AT462" s="125" t="s">
        <v>74</v>
      </c>
      <c r="AU462" s="125" t="s">
        <v>83</v>
      </c>
      <c r="AY462" s="118" t="s">
        <v>208</v>
      </c>
      <c r="BK462" s="126">
        <f>SUM(BK463:BK585)</f>
        <v>0</v>
      </c>
    </row>
    <row r="463" spans="2:65" s="1" customFormat="1" ht="24.75" customHeight="1" x14ac:dyDescent="0.2">
      <c r="B463" s="33"/>
      <c r="C463" s="129" t="s">
        <v>654</v>
      </c>
      <c r="D463" s="129" t="s">
        <v>210</v>
      </c>
      <c r="E463" s="130" t="s">
        <v>655</v>
      </c>
      <c r="F463" s="131" t="s">
        <v>656</v>
      </c>
      <c r="G463" s="132" t="s">
        <v>109</v>
      </c>
      <c r="H463" s="133">
        <v>132.06</v>
      </c>
      <c r="I463" s="134"/>
      <c r="J463" s="135">
        <f>ROUND(I463*H463,2)</f>
        <v>0</v>
      </c>
      <c r="K463" s="131" t="s">
        <v>213</v>
      </c>
      <c r="L463" s="33"/>
      <c r="M463" s="136" t="s">
        <v>19</v>
      </c>
      <c r="N463" s="137" t="s">
        <v>46</v>
      </c>
      <c r="P463" s="138">
        <f>O463*H463</f>
        <v>0</v>
      </c>
      <c r="Q463" s="138">
        <v>0</v>
      </c>
      <c r="R463" s="138">
        <f>Q463*H463</f>
        <v>0</v>
      </c>
      <c r="S463" s="138">
        <v>0</v>
      </c>
      <c r="T463" s="139">
        <f>S463*H463</f>
        <v>0</v>
      </c>
      <c r="AR463" s="140" t="s">
        <v>214</v>
      </c>
      <c r="AT463" s="140" t="s">
        <v>210</v>
      </c>
      <c r="AU463" s="140" t="s">
        <v>85</v>
      </c>
      <c r="AY463" s="18" t="s">
        <v>208</v>
      </c>
      <c r="BE463" s="141">
        <f>IF(N463="základní",J463,0)</f>
        <v>0</v>
      </c>
      <c r="BF463" s="141">
        <f>IF(N463="snížená",J463,0)</f>
        <v>0</v>
      </c>
      <c r="BG463" s="141">
        <f>IF(N463="zákl. přenesená",J463,0)</f>
        <v>0</v>
      </c>
      <c r="BH463" s="141">
        <f>IF(N463="sníž. přenesená",J463,0)</f>
        <v>0</v>
      </c>
      <c r="BI463" s="141">
        <f>IF(N463="nulová",J463,0)</f>
        <v>0</v>
      </c>
      <c r="BJ463" s="18" t="s">
        <v>83</v>
      </c>
      <c r="BK463" s="141">
        <f>ROUND(I463*H463,2)</f>
        <v>0</v>
      </c>
      <c r="BL463" s="18" t="s">
        <v>214</v>
      </c>
      <c r="BM463" s="140" t="s">
        <v>657</v>
      </c>
    </row>
    <row r="464" spans="2:65" s="1" customFormat="1" x14ac:dyDescent="0.2">
      <c r="B464" s="33"/>
      <c r="D464" s="142" t="s">
        <v>216</v>
      </c>
      <c r="F464" s="143" t="s">
        <v>658</v>
      </c>
      <c r="I464" s="144"/>
      <c r="L464" s="33"/>
      <c r="M464" s="145"/>
      <c r="T464" s="54"/>
      <c r="AT464" s="18" t="s">
        <v>216</v>
      </c>
      <c r="AU464" s="18" t="s">
        <v>85</v>
      </c>
    </row>
    <row r="465" spans="2:65" s="1" customFormat="1" ht="24.75" customHeight="1" x14ac:dyDescent="0.2">
      <c r="B465" s="33"/>
      <c r="C465" s="129" t="s">
        <v>659</v>
      </c>
      <c r="D465" s="129" t="s">
        <v>210</v>
      </c>
      <c r="E465" s="130" t="s">
        <v>660</v>
      </c>
      <c r="F465" s="131" t="s">
        <v>661</v>
      </c>
      <c r="G465" s="132" t="s">
        <v>109</v>
      </c>
      <c r="H465" s="133">
        <v>147.06</v>
      </c>
      <c r="I465" s="134"/>
      <c r="J465" s="135">
        <f>ROUND(I465*H465,2)</f>
        <v>0</v>
      </c>
      <c r="K465" s="131" t="s">
        <v>213</v>
      </c>
      <c r="L465" s="33"/>
      <c r="M465" s="136" t="s">
        <v>19</v>
      </c>
      <c r="N465" s="137" t="s">
        <v>46</v>
      </c>
      <c r="P465" s="138">
        <f>O465*H465</f>
        <v>0</v>
      </c>
      <c r="Q465" s="138">
        <v>4.0000000000000003E-5</v>
      </c>
      <c r="R465" s="138">
        <f>Q465*H465</f>
        <v>5.8824000000000003E-3</v>
      </c>
      <c r="S465" s="138">
        <v>0</v>
      </c>
      <c r="T465" s="139">
        <f>S465*H465</f>
        <v>0</v>
      </c>
      <c r="AR465" s="140" t="s">
        <v>214</v>
      </c>
      <c r="AT465" s="140" t="s">
        <v>210</v>
      </c>
      <c r="AU465" s="140" t="s">
        <v>85</v>
      </c>
      <c r="AY465" s="18" t="s">
        <v>208</v>
      </c>
      <c r="BE465" s="141">
        <f>IF(N465="základní",J465,0)</f>
        <v>0</v>
      </c>
      <c r="BF465" s="141">
        <f>IF(N465="snížená",J465,0)</f>
        <v>0</v>
      </c>
      <c r="BG465" s="141">
        <f>IF(N465="zákl. přenesená",J465,0)</f>
        <v>0</v>
      </c>
      <c r="BH465" s="141">
        <f>IF(N465="sníž. přenesená",J465,0)</f>
        <v>0</v>
      </c>
      <c r="BI465" s="141">
        <f>IF(N465="nulová",J465,0)</f>
        <v>0</v>
      </c>
      <c r="BJ465" s="18" t="s">
        <v>83</v>
      </c>
      <c r="BK465" s="141">
        <f>ROUND(I465*H465,2)</f>
        <v>0</v>
      </c>
      <c r="BL465" s="18" t="s">
        <v>214</v>
      </c>
      <c r="BM465" s="140" t="s">
        <v>662</v>
      </c>
    </row>
    <row r="466" spans="2:65" s="1" customFormat="1" x14ac:dyDescent="0.2">
      <c r="B466" s="33"/>
      <c r="D466" s="142" t="s">
        <v>216</v>
      </c>
      <c r="F466" s="143" t="s">
        <v>663</v>
      </c>
      <c r="I466" s="144"/>
      <c r="L466" s="33"/>
      <c r="M466" s="145"/>
      <c r="T466" s="54"/>
      <c r="AT466" s="18" t="s">
        <v>216</v>
      </c>
      <c r="AU466" s="18" t="s">
        <v>85</v>
      </c>
    </row>
    <row r="467" spans="2:65" s="13" customFormat="1" x14ac:dyDescent="0.2">
      <c r="B467" s="153"/>
      <c r="D467" s="147" t="s">
        <v>218</v>
      </c>
      <c r="E467" s="154" t="s">
        <v>19</v>
      </c>
      <c r="F467" s="155" t="s">
        <v>664</v>
      </c>
      <c r="H467" s="156">
        <v>132.06</v>
      </c>
      <c r="I467" s="157"/>
      <c r="L467" s="153"/>
      <c r="M467" s="158"/>
      <c r="T467" s="159"/>
      <c r="AT467" s="154" t="s">
        <v>218</v>
      </c>
      <c r="AU467" s="154" t="s">
        <v>85</v>
      </c>
      <c r="AV467" s="13" t="s">
        <v>85</v>
      </c>
      <c r="AW467" s="13" t="s">
        <v>35</v>
      </c>
      <c r="AX467" s="13" t="s">
        <v>75</v>
      </c>
      <c r="AY467" s="154" t="s">
        <v>208</v>
      </c>
    </row>
    <row r="468" spans="2:65" s="13" customFormat="1" x14ac:dyDescent="0.2">
      <c r="B468" s="153"/>
      <c r="D468" s="147" t="s">
        <v>218</v>
      </c>
      <c r="E468" s="154" t="s">
        <v>19</v>
      </c>
      <c r="F468" s="155" t="s">
        <v>665</v>
      </c>
      <c r="H468" s="156">
        <v>15</v>
      </c>
      <c r="I468" s="157"/>
      <c r="L468" s="153"/>
      <c r="M468" s="158"/>
      <c r="T468" s="159"/>
      <c r="AT468" s="154" t="s">
        <v>218</v>
      </c>
      <c r="AU468" s="154" t="s">
        <v>85</v>
      </c>
      <c r="AV468" s="13" t="s">
        <v>85</v>
      </c>
      <c r="AW468" s="13" t="s">
        <v>35</v>
      </c>
      <c r="AX468" s="13" t="s">
        <v>75</v>
      </c>
      <c r="AY468" s="154" t="s">
        <v>208</v>
      </c>
    </row>
    <row r="469" spans="2:65" s="14" customFormat="1" x14ac:dyDescent="0.2">
      <c r="B469" s="160"/>
      <c r="D469" s="147" t="s">
        <v>218</v>
      </c>
      <c r="E469" s="161" t="s">
        <v>111</v>
      </c>
      <c r="F469" s="162" t="s">
        <v>221</v>
      </c>
      <c r="H469" s="163">
        <v>147.06</v>
      </c>
      <c r="I469" s="164"/>
      <c r="L469" s="160"/>
      <c r="M469" s="165"/>
      <c r="T469" s="166"/>
      <c r="AT469" s="161" t="s">
        <v>218</v>
      </c>
      <c r="AU469" s="161" t="s">
        <v>85</v>
      </c>
      <c r="AV469" s="14" t="s">
        <v>214</v>
      </c>
      <c r="AW469" s="14" t="s">
        <v>35</v>
      </c>
      <c r="AX469" s="14" t="s">
        <v>83</v>
      </c>
      <c r="AY469" s="161" t="s">
        <v>208</v>
      </c>
    </row>
    <row r="470" spans="2:65" s="1" customFormat="1" ht="15.75" customHeight="1" x14ac:dyDescent="0.2">
      <c r="B470" s="33"/>
      <c r="C470" s="129" t="s">
        <v>666</v>
      </c>
      <c r="D470" s="129" t="s">
        <v>210</v>
      </c>
      <c r="E470" s="130" t="s">
        <v>667</v>
      </c>
      <c r="F470" s="131" t="s">
        <v>668</v>
      </c>
      <c r="G470" s="132" t="s">
        <v>307</v>
      </c>
      <c r="H470" s="133">
        <v>2</v>
      </c>
      <c r="I470" s="134"/>
      <c r="J470" s="135">
        <f>ROUND(I470*H470,2)</f>
        <v>0</v>
      </c>
      <c r="K470" s="131" t="s">
        <v>213</v>
      </c>
      <c r="L470" s="33"/>
      <c r="M470" s="136" t="s">
        <v>19</v>
      </c>
      <c r="N470" s="137" t="s">
        <v>46</v>
      </c>
      <c r="P470" s="138">
        <f>O470*H470</f>
        <v>0</v>
      </c>
      <c r="Q470" s="138">
        <v>1.1E-4</v>
      </c>
      <c r="R470" s="138">
        <f>Q470*H470</f>
        <v>2.2000000000000001E-4</v>
      </c>
      <c r="S470" s="138">
        <v>0</v>
      </c>
      <c r="T470" s="139">
        <f>S470*H470</f>
        <v>0</v>
      </c>
      <c r="AR470" s="140" t="s">
        <v>214</v>
      </c>
      <c r="AT470" s="140" t="s">
        <v>210</v>
      </c>
      <c r="AU470" s="140" t="s">
        <v>85</v>
      </c>
      <c r="AY470" s="18" t="s">
        <v>208</v>
      </c>
      <c r="BE470" s="141">
        <f>IF(N470="základní",J470,0)</f>
        <v>0</v>
      </c>
      <c r="BF470" s="141">
        <f>IF(N470="snížená",J470,0)</f>
        <v>0</v>
      </c>
      <c r="BG470" s="141">
        <f>IF(N470="zákl. přenesená",J470,0)</f>
        <v>0</v>
      </c>
      <c r="BH470" s="141">
        <f>IF(N470="sníž. přenesená",J470,0)</f>
        <v>0</v>
      </c>
      <c r="BI470" s="141">
        <f>IF(N470="nulová",J470,0)</f>
        <v>0</v>
      </c>
      <c r="BJ470" s="18" t="s">
        <v>83</v>
      </c>
      <c r="BK470" s="141">
        <f>ROUND(I470*H470,2)</f>
        <v>0</v>
      </c>
      <c r="BL470" s="18" t="s">
        <v>214</v>
      </c>
      <c r="BM470" s="140" t="s">
        <v>669</v>
      </c>
    </row>
    <row r="471" spans="2:65" s="1" customFormat="1" x14ac:dyDescent="0.2">
      <c r="B471" s="33"/>
      <c r="D471" s="142" t="s">
        <v>216</v>
      </c>
      <c r="F471" s="143" t="s">
        <v>670</v>
      </c>
      <c r="I471" s="144"/>
      <c r="L471" s="33"/>
      <c r="M471" s="145"/>
      <c r="T471" s="54"/>
      <c r="AT471" s="18" t="s">
        <v>216</v>
      </c>
      <c r="AU471" s="18" t="s">
        <v>85</v>
      </c>
    </row>
    <row r="472" spans="2:65" s="12" customFormat="1" x14ac:dyDescent="0.2">
      <c r="B472" s="146"/>
      <c r="D472" s="147" t="s">
        <v>218</v>
      </c>
      <c r="E472" s="148" t="s">
        <v>19</v>
      </c>
      <c r="F472" s="149" t="s">
        <v>671</v>
      </c>
      <c r="H472" s="148" t="s">
        <v>19</v>
      </c>
      <c r="I472" s="150"/>
      <c r="L472" s="146"/>
      <c r="M472" s="151"/>
      <c r="T472" s="152"/>
      <c r="AT472" s="148" t="s">
        <v>218</v>
      </c>
      <c r="AU472" s="148" t="s">
        <v>85</v>
      </c>
      <c r="AV472" s="12" t="s">
        <v>83</v>
      </c>
      <c r="AW472" s="12" t="s">
        <v>35</v>
      </c>
      <c r="AX472" s="12" t="s">
        <v>75</v>
      </c>
      <c r="AY472" s="148" t="s">
        <v>208</v>
      </c>
    </row>
    <row r="473" spans="2:65" s="13" customFormat="1" x14ac:dyDescent="0.2">
      <c r="B473" s="153"/>
      <c r="D473" s="147" t="s">
        <v>218</v>
      </c>
      <c r="E473" s="154" t="s">
        <v>19</v>
      </c>
      <c r="F473" s="155" t="s">
        <v>672</v>
      </c>
      <c r="H473" s="156">
        <v>2</v>
      </c>
      <c r="I473" s="157"/>
      <c r="L473" s="153"/>
      <c r="M473" s="158"/>
      <c r="T473" s="159"/>
      <c r="AT473" s="154" t="s">
        <v>218</v>
      </c>
      <c r="AU473" s="154" t="s">
        <v>85</v>
      </c>
      <c r="AV473" s="13" t="s">
        <v>85</v>
      </c>
      <c r="AW473" s="13" t="s">
        <v>35</v>
      </c>
      <c r="AX473" s="13" t="s">
        <v>75</v>
      </c>
      <c r="AY473" s="154" t="s">
        <v>208</v>
      </c>
    </row>
    <row r="474" spans="2:65" s="14" customFormat="1" x14ac:dyDescent="0.2">
      <c r="B474" s="160"/>
      <c r="D474" s="147" t="s">
        <v>218</v>
      </c>
      <c r="E474" s="161" t="s">
        <v>19</v>
      </c>
      <c r="F474" s="162" t="s">
        <v>221</v>
      </c>
      <c r="H474" s="163">
        <v>2</v>
      </c>
      <c r="I474" s="164"/>
      <c r="L474" s="160"/>
      <c r="M474" s="165"/>
      <c r="T474" s="166"/>
      <c r="AT474" s="161" t="s">
        <v>218</v>
      </c>
      <c r="AU474" s="161" t="s">
        <v>85</v>
      </c>
      <c r="AV474" s="14" t="s">
        <v>214</v>
      </c>
      <c r="AW474" s="14" t="s">
        <v>35</v>
      </c>
      <c r="AX474" s="14" t="s">
        <v>83</v>
      </c>
      <c r="AY474" s="161" t="s">
        <v>208</v>
      </c>
    </row>
    <row r="475" spans="2:65" s="1" customFormat="1" ht="15.75" customHeight="1" x14ac:dyDescent="0.2">
      <c r="B475" s="33"/>
      <c r="C475" s="168" t="s">
        <v>673</v>
      </c>
      <c r="D475" s="168" t="s">
        <v>346</v>
      </c>
      <c r="E475" s="169" t="s">
        <v>674</v>
      </c>
      <c r="F475" s="170" t="s">
        <v>675</v>
      </c>
      <c r="G475" s="171" t="s">
        <v>307</v>
      </c>
      <c r="H475" s="172">
        <v>2</v>
      </c>
      <c r="I475" s="173"/>
      <c r="J475" s="174">
        <f>ROUND(I475*H475,2)</f>
        <v>0</v>
      </c>
      <c r="K475" s="170" t="s">
        <v>213</v>
      </c>
      <c r="L475" s="175"/>
      <c r="M475" s="176" t="s">
        <v>19</v>
      </c>
      <c r="N475" s="177" t="s">
        <v>46</v>
      </c>
      <c r="P475" s="138">
        <f>O475*H475</f>
        <v>0</v>
      </c>
      <c r="Q475" s="138">
        <v>1.2E-2</v>
      </c>
      <c r="R475" s="138">
        <f>Q475*H475</f>
        <v>2.4E-2</v>
      </c>
      <c r="S475" s="138">
        <v>0</v>
      </c>
      <c r="T475" s="139">
        <f>S475*H475</f>
        <v>0</v>
      </c>
      <c r="AR475" s="140" t="s">
        <v>256</v>
      </c>
      <c r="AT475" s="140" t="s">
        <v>346</v>
      </c>
      <c r="AU475" s="140" t="s">
        <v>85</v>
      </c>
      <c r="AY475" s="18" t="s">
        <v>208</v>
      </c>
      <c r="BE475" s="141">
        <f>IF(N475="základní",J475,0)</f>
        <v>0</v>
      </c>
      <c r="BF475" s="141">
        <f>IF(N475="snížená",J475,0)</f>
        <v>0</v>
      </c>
      <c r="BG475" s="141">
        <f>IF(N475="zákl. přenesená",J475,0)</f>
        <v>0</v>
      </c>
      <c r="BH475" s="141">
        <f>IF(N475="sníž. přenesená",J475,0)</f>
        <v>0</v>
      </c>
      <c r="BI475" s="141">
        <f>IF(N475="nulová",J475,0)</f>
        <v>0</v>
      </c>
      <c r="BJ475" s="18" t="s">
        <v>83</v>
      </c>
      <c r="BK475" s="141">
        <f>ROUND(I475*H475,2)</f>
        <v>0</v>
      </c>
      <c r="BL475" s="18" t="s">
        <v>214</v>
      </c>
      <c r="BM475" s="140" t="s">
        <v>676</v>
      </c>
    </row>
    <row r="476" spans="2:65" s="1" customFormat="1" ht="15.75" customHeight="1" x14ac:dyDescent="0.2">
      <c r="B476" s="33"/>
      <c r="C476" s="129" t="s">
        <v>677</v>
      </c>
      <c r="D476" s="129" t="s">
        <v>210</v>
      </c>
      <c r="E476" s="130" t="s">
        <v>678</v>
      </c>
      <c r="F476" s="131" t="s">
        <v>679</v>
      </c>
      <c r="G476" s="132" t="s">
        <v>127</v>
      </c>
      <c r="H476" s="133">
        <v>19.809000000000001</v>
      </c>
      <c r="I476" s="134"/>
      <c r="J476" s="135">
        <f>ROUND(I476*H476,2)</f>
        <v>0</v>
      </c>
      <c r="K476" s="131" t="s">
        <v>213</v>
      </c>
      <c r="L476" s="33"/>
      <c r="M476" s="136" t="s">
        <v>19</v>
      </c>
      <c r="N476" s="137" t="s">
        <v>46</v>
      </c>
      <c r="P476" s="138">
        <f>O476*H476</f>
        <v>0</v>
      </c>
      <c r="Q476" s="138">
        <v>0</v>
      </c>
      <c r="R476" s="138">
        <f>Q476*H476</f>
        <v>0</v>
      </c>
      <c r="S476" s="138">
        <v>2</v>
      </c>
      <c r="T476" s="139">
        <f>S476*H476</f>
        <v>39.618000000000002</v>
      </c>
      <c r="AR476" s="140" t="s">
        <v>214</v>
      </c>
      <c r="AT476" s="140" t="s">
        <v>210</v>
      </c>
      <c r="AU476" s="140" t="s">
        <v>85</v>
      </c>
      <c r="AY476" s="18" t="s">
        <v>208</v>
      </c>
      <c r="BE476" s="141">
        <f>IF(N476="základní",J476,0)</f>
        <v>0</v>
      </c>
      <c r="BF476" s="141">
        <f>IF(N476="snížená",J476,0)</f>
        <v>0</v>
      </c>
      <c r="BG476" s="141">
        <f>IF(N476="zákl. přenesená",J476,0)</f>
        <v>0</v>
      </c>
      <c r="BH476" s="141">
        <f>IF(N476="sníž. přenesená",J476,0)</f>
        <v>0</v>
      </c>
      <c r="BI476" s="141">
        <f>IF(N476="nulová",J476,0)</f>
        <v>0</v>
      </c>
      <c r="BJ476" s="18" t="s">
        <v>83</v>
      </c>
      <c r="BK476" s="141">
        <f>ROUND(I476*H476,2)</f>
        <v>0</v>
      </c>
      <c r="BL476" s="18" t="s">
        <v>214</v>
      </c>
      <c r="BM476" s="140" t="s">
        <v>680</v>
      </c>
    </row>
    <row r="477" spans="2:65" s="1" customFormat="1" x14ac:dyDescent="0.2">
      <c r="B477" s="33"/>
      <c r="D477" s="142" t="s">
        <v>216</v>
      </c>
      <c r="F477" s="143" t="s">
        <v>681</v>
      </c>
      <c r="I477" s="144"/>
      <c r="L477" s="33"/>
      <c r="M477" s="145"/>
      <c r="T477" s="54"/>
      <c r="AT477" s="18" t="s">
        <v>216</v>
      </c>
      <c r="AU477" s="18" t="s">
        <v>85</v>
      </c>
    </row>
    <row r="478" spans="2:65" s="12" customFormat="1" x14ac:dyDescent="0.2">
      <c r="B478" s="146"/>
      <c r="D478" s="147" t="s">
        <v>218</v>
      </c>
      <c r="E478" s="148" t="s">
        <v>19</v>
      </c>
      <c r="F478" s="149" t="s">
        <v>682</v>
      </c>
      <c r="H478" s="148" t="s">
        <v>19</v>
      </c>
      <c r="I478" s="150"/>
      <c r="L478" s="146"/>
      <c r="M478" s="151"/>
      <c r="T478" s="152"/>
      <c r="AT478" s="148" t="s">
        <v>218</v>
      </c>
      <c r="AU478" s="148" t="s">
        <v>85</v>
      </c>
      <c r="AV478" s="12" t="s">
        <v>83</v>
      </c>
      <c r="AW478" s="12" t="s">
        <v>35</v>
      </c>
      <c r="AX478" s="12" t="s">
        <v>75</v>
      </c>
      <c r="AY478" s="148" t="s">
        <v>208</v>
      </c>
    </row>
    <row r="479" spans="2:65" s="13" customFormat="1" x14ac:dyDescent="0.2">
      <c r="B479" s="153"/>
      <c r="D479" s="147" t="s">
        <v>218</v>
      </c>
      <c r="E479" s="154" t="s">
        <v>19</v>
      </c>
      <c r="F479" s="155" t="s">
        <v>683</v>
      </c>
      <c r="H479" s="156">
        <v>19.809000000000001</v>
      </c>
      <c r="I479" s="157"/>
      <c r="L479" s="153"/>
      <c r="M479" s="158"/>
      <c r="T479" s="159"/>
      <c r="AT479" s="154" t="s">
        <v>218</v>
      </c>
      <c r="AU479" s="154" t="s">
        <v>85</v>
      </c>
      <c r="AV479" s="13" t="s">
        <v>85</v>
      </c>
      <c r="AW479" s="13" t="s">
        <v>35</v>
      </c>
      <c r="AX479" s="13" t="s">
        <v>75</v>
      </c>
      <c r="AY479" s="154" t="s">
        <v>208</v>
      </c>
    </row>
    <row r="480" spans="2:65" s="14" customFormat="1" x14ac:dyDescent="0.2">
      <c r="B480" s="160"/>
      <c r="D480" s="147" t="s">
        <v>218</v>
      </c>
      <c r="E480" s="161" t="s">
        <v>19</v>
      </c>
      <c r="F480" s="162" t="s">
        <v>221</v>
      </c>
      <c r="H480" s="163">
        <v>19.809000000000001</v>
      </c>
      <c r="I480" s="164"/>
      <c r="L480" s="160"/>
      <c r="M480" s="165"/>
      <c r="T480" s="166"/>
      <c r="AT480" s="161" t="s">
        <v>218</v>
      </c>
      <c r="AU480" s="161" t="s">
        <v>85</v>
      </c>
      <c r="AV480" s="14" t="s">
        <v>214</v>
      </c>
      <c r="AW480" s="14" t="s">
        <v>35</v>
      </c>
      <c r="AX480" s="14" t="s">
        <v>83</v>
      </c>
      <c r="AY480" s="161" t="s">
        <v>208</v>
      </c>
    </row>
    <row r="481" spans="2:65" s="1" customFormat="1" ht="24.75" customHeight="1" x14ac:dyDescent="0.2">
      <c r="B481" s="33"/>
      <c r="C481" s="129" t="s">
        <v>684</v>
      </c>
      <c r="D481" s="129" t="s">
        <v>210</v>
      </c>
      <c r="E481" s="130" t="s">
        <v>685</v>
      </c>
      <c r="F481" s="131" t="s">
        <v>686</v>
      </c>
      <c r="G481" s="132" t="s">
        <v>127</v>
      </c>
      <c r="H481" s="133">
        <v>1.3320000000000001</v>
      </c>
      <c r="I481" s="134"/>
      <c r="J481" s="135">
        <f>ROUND(I481*H481,2)</f>
        <v>0</v>
      </c>
      <c r="K481" s="131" t="s">
        <v>213</v>
      </c>
      <c r="L481" s="33"/>
      <c r="M481" s="136" t="s">
        <v>19</v>
      </c>
      <c r="N481" s="137" t="s">
        <v>46</v>
      </c>
      <c r="P481" s="138">
        <f>O481*H481</f>
        <v>0</v>
      </c>
      <c r="Q481" s="138">
        <v>0</v>
      </c>
      <c r="R481" s="138">
        <f>Q481*H481</f>
        <v>0</v>
      </c>
      <c r="S481" s="138">
        <v>1.8</v>
      </c>
      <c r="T481" s="139">
        <f>S481*H481</f>
        <v>2.3976000000000002</v>
      </c>
      <c r="AR481" s="140" t="s">
        <v>214</v>
      </c>
      <c r="AT481" s="140" t="s">
        <v>210</v>
      </c>
      <c r="AU481" s="140" t="s">
        <v>85</v>
      </c>
      <c r="AY481" s="18" t="s">
        <v>208</v>
      </c>
      <c r="BE481" s="141">
        <f>IF(N481="základní",J481,0)</f>
        <v>0</v>
      </c>
      <c r="BF481" s="141">
        <f>IF(N481="snížená",J481,0)</f>
        <v>0</v>
      </c>
      <c r="BG481" s="141">
        <f>IF(N481="zákl. přenesená",J481,0)</f>
        <v>0</v>
      </c>
      <c r="BH481" s="141">
        <f>IF(N481="sníž. přenesená",J481,0)</f>
        <v>0</v>
      </c>
      <c r="BI481" s="141">
        <f>IF(N481="nulová",J481,0)</f>
        <v>0</v>
      </c>
      <c r="BJ481" s="18" t="s">
        <v>83</v>
      </c>
      <c r="BK481" s="141">
        <f>ROUND(I481*H481,2)</f>
        <v>0</v>
      </c>
      <c r="BL481" s="18" t="s">
        <v>214</v>
      </c>
      <c r="BM481" s="140" t="s">
        <v>687</v>
      </c>
    </row>
    <row r="482" spans="2:65" s="1" customFormat="1" x14ac:dyDescent="0.2">
      <c r="B482" s="33"/>
      <c r="D482" s="142" t="s">
        <v>216</v>
      </c>
      <c r="F482" s="143" t="s">
        <v>688</v>
      </c>
      <c r="I482" s="144"/>
      <c r="L482" s="33"/>
      <c r="M482" s="145"/>
      <c r="T482" s="54"/>
      <c r="AT482" s="18" t="s">
        <v>216</v>
      </c>
      <c r="AU482" s="18" t="s">
        <v>85</v>
      </c>
    </row>
    <row r="483" spans="2:65" s="12" customFormat="1" x14ac:dyDescent="0.2">
      <c r="B483" s="146"/>
      <c r="D483" s="147" t="s">
        <v>218</v>
      </c>
      <c r="E483" s="148" t="s">
        <v>19</v>
      </c>
      <c r="F483" s="149" t="s">
        <v>689</v>
      </c>
      <c r="H483" s="148" t="s">
        <v>19</v>
      </c>
      <c r="I483" s="150"/>
      <c r="L483" s="146"/>
      <c r="M483" s="151"/>
      <c r="T483" s="152"/>
      <c r="AT483" s="148" t="s">
        <v>218</v>
      </c>
      <c r="AU483" s="148" t="s">
        <v>85</v>
      </c>
      <c r="AV483" s="12" t="s">
        <v>83</v>
      </c>
      <c r="AW483" s="12" t="s">
        <v>35</v>
      </c>
      <c r="AX483" s="12" t="s">
        <v>75</v>
      </c>
      <c r="AY483" s="148" t="s">
        <v>208</v>
      </c>
    </row>
    <row r="484" spans="2:65" s="13" customFormat="1" x14ac:dyDescent="0.2">
      <c r="B484" s="153"/>
      <c r="D484" s="147" t="s">
        <v>218</v>
      </c>
      <c r="E484" s="154" t="s">
        <v>19</v>
      </c>
      <c r="F484" s="155" t="s">
        <v>690</v>
      </c>
      <c r="H484" s="156">
        <v>0.25800000000000001</v>
      </c>
      <c r="I484" s="157"/>
      <c r="L484" s="153"/>
      <c r="M484" s="158"/>
      <c r="T484" s="159"/>
      <c r="AT484" s="154" t="s">
        <v>218</v>
      </c>
      <c r="AU484" s="154" t="s">
        <v>85</v>
      </c>
      <c r="AV484" s="13" t="s">
        <v>85</v>
      </c>
      <c r="AW484" s="13" t="s">
        <v>35</v>
      </c>
      <c r="AX484" s="13" t="s">
        <v>75</v>
      </c>
      <c r="AY484" s="154" t="s">
        <v>208</v>
      </c>
    </row>
    <row r="485" spans="2:65" s="13" customFormat="1" x14ac:dyDescent="0.2">
      <c r="B485" s="153"/>
      <c r="D485" s="147" t="s">
        <v>218</v>
      </c>
      <c r="E485" s="154" t="s">
        <v>19</v>
      </c>
      <c r="F485" s="155" t="s">
        <v>691</v>
      </c>
      <c r="H485" s="156">
        <v>0.28499999999999998</v>
      </c>
      <c r="I485" s="157"/>
      <c r="L485" s="153"/>
      <c r="M485" s="158"/>
      <c r="T485" s="159"/>
      <c r="AT485" s="154" t="s">
        <v>218</v>
      </c>
      <c r="AU485" s="154" t="s">
        <v>85</v>
      </c>
      <c r="AV485" s="13" t="s">
        <v>85</v>
      </c>
      <c r="AW485" s="13" t="s">
        <v>35</v>
      </c>
      <c r="AX485" s="13" t="s">
        <v>75</v>
      </c>
      <c r="AY485" s="154" t="s">
        <v>208</v>
      </c>
    </row>
    <row r="486" spans="2:65" s="13" customFormat="1" x14ac:dyDescent="0.2">
      <c r="B486" s="153"/>
      <c r="D486" s="147" t="s">
        <v>218</v>
      </c>
      <c r="E486" s="154" t="s">
        <v>19</v>
      </c>
      <c r="F486" s="155" t="s">
        <v>692</v>
      </c>
      <c r="H486" s="156">
        <v>0.34499999999999997</v>
      </c>
      <c r="I486" s="157"/>
      <c r="L486" s="153"/>
      <c r="M486" s="158"/>
      <c r="T486" s="159"/>
      <c r="AT486" s="154" t="s">
        <v>218</v>
      </c>
      <c r="AU486" s="154" t="s">
        <v>85</v>
      </c>
      <c r="AV486" s="13" t="s">
        <v>85</v>
      </c>
      <c r="AW486" s="13" t="s">
        <v>35</v>
      </c>
      <c r="AX486" s="13" t="s">
        <v>75</v>
      </c>
      <c r="AY486" s="154" t="s">
        <v>208</v>
      </c>
    </row>
    <row r="487" spans="2:65" s="13" customFormat="1" x14ac:dyDescent="0.2">
      <c r="B487" s="153"/>
      <c r="D487" s="147" t="s">
        <v>218</v>
      </c>
      <c r="E487" s="154" t="s">
        <v>19</v>
      </c>
      <c r="F487" s="155" t="s">
        <v>693</v>
      </c>
      <c r="H487" s="156">
        <v>0.44400000000000001</v>
      </c>
      <c r="I487" s="157"/>
      <c r="L487" s="153"/>
      <c r="M487" s="158"/>
      <c r="T487" s="159"/>
      <c r="AT487" s="154" t="s">
        <v>218</v>
      </c>
      <c r="AU487" s="154" t="s">
        <v>85</v>
      </c>
      <c r="AV487" s="13" t="s">
        <v>85</v>
      </c>
      <c r="AW487" s="13" t="s">
        <v>35</v>
      </c>
      <c r="AX487" s="13" t="s">
        <v>75</v>
      </c>
      <c r="AY487" s="154" t="s">
        <v>208</v>
      </c>
    </row>
    <row r="488" spans="2:65" s="14" customFormat="1" x14ac:dyDescent="0.2">
      <c r="B488" s="160"/>
      <c r="D488" s="147" t="s">
        <v>218</v>
      </c>
      <c r="E488" s="161" t="s">
        <v>19</v>
      </c>
      <c r="F488" s="162" t="s">
        <v>221</v>
      </c>
      <c r="H488" s="163">
        <v>1.3320000000000001</v>
      </c>
      <c r="I488" s="164"/>
      <c r="L488" s="160"/>
      <c r="M488" s="165"/>
      <c r="T488" s="166"/>
      <c r="AT488" s="161" t="s">
        <v>218</v>
      </c>
      <c r="AU488" s="161" t="s">
        <v>85</v>
      </c>
      <c r="AV488" s="14" t="s">
        <v>214</v>
      </c>
      <c r="AW488" s="14" t="s">
        <v>35</v>
      </c>
      <c r="AX488" s="14" t="s">
        <v>83</v>
      </c>
      <c r="AY488" s="161" t="s">
        <v>208</v>
      </c>
    </row>
    <row r="489" spans="2:65" s="1" customFormat="1" ht="24.75" customHeight="1" x14ac:dyDescent="0.2">
      <c r="B489" s="33"/>
      <c r="C489" s="129" t="s">
        <v>694</v>
      </c>
      <c r="D489" s="129" t="s">
        <v>210</v>
      </c>
      <c r="E489" s="130" t="s">
        <v>695</v>
      </c>
      <c r="F489" s="131" t="s">
        <v>696</v>
      </c>
      <c r="G489" s="132" t="s">
        <v>127</v>
      </c>
      <c r="H489" s="133">
        <v>10.56</v>
      </c>
      <c r="I489" s="134"/>
      <c r="J489" s="135">
        <f>ROUND(I489*H489,2)</f>
        <v>0</v>
      </c>
      <c r="K489" s="131" t="s">
        <v>213</v>
      </c>
      <c r="L489" s="33"/>
      <c r="M489" s="136" t="s">
        <v>19</v>
      </c>
      <c r="N489" s="137" t="s">
        <v>46</v>
      </c>
      <c r="P489" s="138">
        <f>O489*H489</f>
        <v>0</v>
      </c>
      <c r="Q489" s="138">
        <v>0</v>
      </c>
      <c r="R489" s="138">
        <f>Q489*H489</f>
        <v>0</v>
      </c>
      <c r="S489" s="138">
        <v>1.8</v>
      </c>
      <c r="T489" s="139">
        <f>S489*H489</f>
        <v>19.008000000000003</v>
      </c>
      <c r="AR489" s="140" t="s">
        <v>214</v>
      </c>
      <c r="AT489" s="140" t="s">
        <v>210</v>
      </c>
      <c r="AU489" s="140" t="s">
        <v>85</v>
      </c>
      <c r="AY489" s="18" t="s">
        <v>208</v>
      </c>
      <c r="BE489" s="141">
        <f>IF(N489="základní",J489,0)</f>
        <v>0</v>
      </c>
      <c r="BF489" s="141">
        <f>IF(N489="snížená",J489,0)</f>
        <v>0</v>
      </c>
      <c r="BG489" s="141">
        <f>IF(N489="zákl. přenesená",J489,0)</f>
        <v>0</v>
      </c>
      <c r="BH489" s="141">
        <f>IF(N489="sníž. přenesená",J489,0)</f>
        <v>0</v>
      </c>
      <c r="BI489" s="141">
        <f>IF(N489="nulová",J489,0)</f>
        <v>0</v>
      </c>
      <c r="BJ489" s="18" t="s">
        <v>83</v>
      </c>
      <c r="BK489" s="141">
        <f>ROUND(I489*H489,2)</f>
        <v>0</v>
      </c>
      <c r="BL489" s="18" t="s">
        <v>214</v>
      </c>
      <c r="BM489" s="140" t="s">
        <v>697</v>
      </c>
    </row>
    <row r="490" spans="2:65" s="1" customFormat="1" x14ac:dyDescent="0.2">
      <c r="B490" s="33"/>
      <c r="D490" s="142" t="s">
        <v>216</v>
      </c>
      <c r="F490" s="143" t="s">
        <v>698</v>
      </c>
      <c r="I490" s="144"/>
      <c r="L490" s="33"/>
      <c r="M490" s="145"/>
      <c r="T490" s="54"/>
      <c r="AT490" s="18" t="s">
        <v>216</v>
      </c>
      <c r="AU490" s="18" t="s">
        <v>85</v>
      </c>
    </row>
    <row r="491" spans="2:65" s="12" customFormat="1" x14ac:dyDescent="0.2">
      <c r="B491" s="146"/>
      <c r="D491" s="147" t="s">
        <v>218</v>
      </c>
      <c r="E491" s="148" t="s">
        <v>19</v>
      </c>
      <c r="F491" s="149" t="s">
        <v>689</v>
      </c>
      <c r="H491" s="148" t="s">
        <v>19</v>
      </c>
      <c r="I491" s="150"/>
      <c r="L491" s="146"/>
      <c r="M491" s="151"/>
      <c r="T491" s="152"/>
      <c r="AT491" s="148" t="s">
        <v>218</v>
      </c>
      <c r="AU491" s="148" t="s">
        <v>85</v>
      </c>
      <c r="AV491" s="12" t="s">
        <v>83</v>
      </c>
      <c r="AW491" s="12" t="s">
        <v>35</v>
      </c>
      <c r="AX491" s="12" t="s">
        <v>75</v>
      </c>
      <c r="AY491" s="148" t="s">
        <v>208</v>
      </c>
    </row>
    <row r="492" spans="2:65" s="13" customFormat="1" x14ac:dyDescent="0.2">
      <c r="B492" s="153"/>
      <c r="D492" s="147" t="s">
        <v>218</v>
      </c>
      <c r="E492" s="154" t="s">
        <v>19</v>
      </c>
      <c r="F492" s="155" t="s">
        <v>699</v>
      </c>
      <c r="H492" s="156">
        <v>2.5859999999999999</v>
      </c>
      <c r="I492" s="157"/>
      <c r="L492" s="153"/>
      <c r="M492" s="158"/>
      <c r="T492" s="159"/>
      <c r="AT492" s="154" t="s">
        <v>218</v>
      </c>
      <c r="AU492" s="154" t="s">
        <v>85</v>
      </c>
      <c r="AV492" s="13" t="s">
        <v>85</v>
      </c>
      <c r="AW492" s="13" t="s">
        <v>35</v>
      </c>
      <c r="AX492" s="13" t="s">
        <v>75</v>
      </c>
      <c r="AY492" s="154" t="s">
        <v>208</v>
      </c>
    </row>
    <row r="493" spans="2:65" s="13" customFormat="1" x14ac:dyDescent="0.2">
      <c r="B493" s="153"/>
      <c r="D493" s="147" t="s">
        <v>218</v>
      </c>
      <c r="E493" s="154" t="s">
        <v>19</v>
      </c>
      <c r="F493" s="155" t="s">
        <v>700</v>
      </c>
      <c r="H493" s="156">
        <v>2.395</v>
      </c>
      <c r="I493" s="157"/>
      <c r="L493" s="153"/>
      <c r="M493" s="158"/>
      <c r="T493" s="159"/>
      <c r="AT493" s="154" t="s">
        <v>218</v>
      </c>
      <c r="AU493" s="154" t="s">
        <v>85</v>
      </c>
      <c r="AV493" s="13" t="s">
        <v>85</v>
      </c>
      <c r="AW493" s="13" t="s">
        <v>35</v>
      </c>
      <c r="AX493" s="13" t="s">
        <v>75</v>
      </c>
      <c r="AY493" s="154" t="s">
        <v>208</v>
      </c>
    </row>
    <row r="494" spans="2:65" s="13" customFormat="1" x14ac:dyDescent="0.2">
      <c r="B494" s="153"/>
      <c r="D494" s="147" t="s">
        <v>218</v>
      </c>
      <c r="E494" s="154" t="s">
        <v>19</v>
      </c>
      <c r="F494" s="155" t="s">
        <v>701</v>
      </c>
      <c r="H494" s="156">
        <v>3.645</v>
      </c>
      <c r="I494" s="157"/>
      <c r="L494" s="153"/>
      <c r="M494" s="158"/>
      <c r="T494" s="159"/>
      <c r="AT494" s="154" t="s">
        <v>218</v>
      </c>
      <c r="AU494" s="154" t="s">
        <v>85</v>
      </c>
      <c r="AV494" s="13" t="s">
        <v>85</v>
      </c>
      <c r="AW494" s="13" t="s">
        <v>35</v>
      </c>
      <c r="AX494" s="13" t="s">
        <v>75</v>
      </c>
      <c r="AY494" s="154" t="s">
        <v>208</v>
      </c>
    </row>
    <row r="495" spans="2:65" s="13" customFormat="1" x14ac:dyDescent="0.2">
      <c r="B495" s="153"/>
      <c r="D495" s="147" t="s">
        <v>218</v>
      </c>
      <c r="E495" s="154" t="s">
        <v>19</v>
      </c>
      <c r="F495" s="155" t="s">
        <v>702</v>
      </c>
      <c r="H495" s="156">
        <v>1.9339999999999999</v>
      </c>
      <c r="I495" s="157"/>
      <c r="L495" s="153"/>
      <c r="M495" s="158"/>
      <c r="T495" s="159"/>
      <c r="AT495" s="154" t="s">
        <v>218</v>
      </c>
      <c r="AU495" s="154" t="s">
        <v>85</v>
      </c>
      <c r="AV495" s="13" t="s">
        <v>85</v>
      </c>
      <c r="AW495" s="13" t="s">
        <v>35</v>
      </c>
      <c r="AX495" s="13" t="s">
        <v>75</v>
      </c>
      <c r="AY495" s="154" t="s">
        <v>208</v>
      </c>
    </row>
    <row r="496" spans="2:65" s="14" customFormat="1" x14ac:dyDescent="0.2">
      <c r="B496" s="160"/>
      <c r="D496" s="147" t="s">
        <v>218</v>
      </c>
      <c r="E496" s="161" t="s">
        <v>19</v>
      </c>
      <c r="F496" s="162" t="s">
        <v>221</v>
      </c>
      <c r="H496" s="163">
        <v>10.56</v>
      </c>
      <c r="I496" s="164"/>
      <c r="L496" s="160"/>
      <c r="M496" s="165"/>
      <c r="T496" s="166"/>
      <c r="AT496" s="161" t="s">
        <v>218</v>
      </c>
      <c r="AU496" s="161" t="s">
        <v>85</v>
      </c>
      <c r="AV496" s="14" t="s">
        <v>214</v>
      </c>
      <c r="AW496" s="14" t="s">
        <v>35</v>
      </c>
      <c r="AX496" s="14" t="s">
        <v>83</v>
      </c>
      <c r="AY496" s="161" t="s">
        <v>208</v>
      </c>
    </row>
    <row r="497" spans="2:65" s="1" customFormat="1" ht="24.75" customHeight="1" x14ac:dyDescent="0.2">
      <c r="B497" s="33"/>
      <c r="C497" s="129" t="s">
        <v>703</v>
      </c>
      <c r="D497" s="129" t="s">
        <v>210</v>
      </c>
      <c r="E497" s="130" t="s">
        <v>704</v>
      </c>
      <c r="F497" s="131" t="s">
        <v>705</v>
      </c>
      <c r="G497" s="132" t="s">
        <v>109</v>
      </c>
      <c r="H497" s="133">
        <v>5.9189999999999996</v>
      </c>
      <c r="I497" s="134"/>
      <c r="J497" s="135">
        <f>ROUND(I497*H497,2)</f>
        <v>0</v>
      </c>
      <c r="K497" s="131" t="s">
        <v>213</v>
      </c>
      <c r="L497" s="33"/>
      <c r="M497" s="136" t="s">
        <v>19</v>
      </c>
      <c r="N497" s="137" t="s">
        <v>46</v>
      </c>
      <c r="P497" s="138">
        <f>O497*H497</f>
        <v>0</v>
      </c>
      <c r="Q497" s="138">
        <v>0</v>
      </c>
      <c r="R497" s="138">
        <f>Q497*H497</f>
        <v>0</v>
      </c>
      <c r="S497" s="138">
        <v>0.183</v>
      </c>
      <c r="T497" s="139">
        <f>S497*H497</f>
        <v>1.0831769999999998</v>
      </c>
      <c r="AR497" s="140" t="s">
        <v>214</v>
      </c>
      <c r="AT497" s="140" t="s">
        <v>210</v>
      </c>
      <c r="AU497" s="140" t="s">
        <v>85</v>
      </c>
      <c r="AY497" s="18" t="s">
        <v>208</v>
      </c>
      <c r="BE497" s="141">
        <f>IF(N497="základní",J497,0)</f>
        <v>0</v>
      </c>
      <c r="BF497" s="141">
        <f>IF(N497="snížená",J497,0)</f>
        <v>0</v>
      </c>
      <c r="BG497" s="141">
        <f>IF(N497="zákl. přenesená",J497,0)</f>
        <v>0</v>
      </c>
      <c r="BH497" s="141">
        <f>IF(N497="sníž. přenesená",J497,0)</f>
        <v>0</v>
      </c>
      <c r="BI497" s="141">
        <f>IF(N497="nulová",J497,0)</f>
        <v>0</v>
      </c>
      <c r="BJ497" s="18" t="s">
        <v>83</v>
      </c>
      <c r="BK497" s="141">
        <f>ROUND(I497*H497,2)</f>
        <v>0</v>
      </c>
      <c r="BL497" s="18" t="s">
        <v>214</v>
      </c>
      <c r="BM497" s="140" t="s">
        <v>706</v>
      </c>
    </row>
    <row r="498" spans="2:65" s="1" customFormat="1" x14ac:dyDescent="0.2">
      <c r="B498" s="33"/>
      <c r="D498" s="142" t="s">
        <v>216</v>
      </c>
      <c r="F498" s="143" t="s">
        <v>707</v>
      </c>
      <c r="I498" s="144"/>
      <c r="L498" s="33"/>
      <c r="M498" s="145"/>
      <c r="T498" s="54"/>
      <c r="AT498" s="18" t="s">
        <v>216</v>
      </c>
      <c r="AU498" s="18" t="s">
        <v>85</v>
      </c>
    </row>
    <row r="499" spans="2:65" s="12" customFormat="1" x14ac:dyDescent="0.2">
      <c r="B499" s="146"/>
      <c r="D499" s="147" t="s">
        <v>218</v>
      </c>
      <c r="E499" s="148" t="s">
        <v>19</v>
      </c>
      <c r="F499" s="149" t="s">
        <v>689</v>
      </c>
      <c r="H499" s="148" t="s">
        <v>19</v>
      </c>
      <c r="I499" s="150"/>
      <c r="L499" s="146"/>
      <c r="M499" s="151"/>
      <c r="T499" s="152"/>
      <c r="AT499" s="148" t="s">
        <v>218</v>
      </c>
      <c r="AU499" s="148" t="s">
        <v>85</v>
      </c>
      <c r="AV499" s="12" t="s">
        <v>83</v>
      </c>
      <c r="AW499" s="12" t="s">
        <v>35</v>
      </c>
      <c r="AX499" s="12" t="s">
        <v>75</v>
      </c>
      <c r="AY499" s="148" t="s">
        <v>208</v>
      </c>
    </row>
    <row r="500" spans="2:65" s="12" customFormat="1" x14ac:dyDescent="0.2">
      <c r="B500" s="146"/>
      <c r="D500" s="147" t="s">
        <v>218</v>
      </c>
      <c r="E500" s="148" t="s">
        <v>19</v>
      </c>
      <c r="F500" s="149" t="s">
        <v>708</v>
      </c>
      <c r="H500" s="148" t="s">
        <v>19</v>
      </c>
      <c r="I500" s="150"/>
      <c r="L500" s="146"/>
      <c r="M500" s="151"/>
      <c r="T500" s="152"/>
      <c r="AT500" s="148" t="s">
        <v>218</v>
      </c>
      <c r="AU500" s="148" t="s">
        <v>85</v>
      </c>
      <c r="AV500" s="12" t="s">
        <v>83</v>
      </c>
      <c r="AW500" s="12" t="s">
        <v>35</v>
      </c>
      <c r="AX500" s="12" t="s">
        <v>75</v>
      </c>
      <c r="AY500" s="148" t="s">
        <v>208</v>
      </c>
    </row>
    <row r="501" spans="2:65" s="13" customFormat="1" x14ac:dyDescent="0.2">
      <c r="B501" s="153"/>
      <c r="D501" s="147" t="s">
        <v>218</v>
      </c>
      <c r="E501" s="154" t="s">
        <v>19</v>
      </c>
      <c r="F501" s="155" t="s">
        <v>709</v>
      </c>
      <c r="H501" s="156">
        <v>2.16</v>
      </c>
      <c r="I501" s="157"/>
      <c r="L501" s="153"/>
      <c r="M501" s="158"/>
      <c r="T501" s="159"/>
      <c r="AT501" s="154" t="s">
        <v>218</v>
      </c>
      <c r="AU501" s="154" t="s">
        <v>85</v>
      </c>
      <c r="AV501" s="13" t="s">
        <v>85</v>
      </c>
      <c r="AW501" s="13" t="s">
        <v>35</v>
      </c>
      <c r="AX501" s="13" t="s">
        <v>75</v>
      </c>
      <c r="AY501" s="154" t="s">
        <v>208</v>
      </c>
    </row>
    <row r="502" spans="2:65" s="12" customFormat="1" x14ac:dyDescent="0.2">
      <c r="B502" s="146"/>
      <c r="D502" s="147" t="s">
        <v>218</v>
      </c>
      <c r="E502" s="148" t="s">
        <v>19</v>
      </c>
      <c r="F502" s="149" t="s">
        <v>710</v>
      </c>
      <c r="H502" s="148" t="s">
        <v>19</v>
      </c>
      <c r="I502" s="150"/>
      <c r="L502" s="146"/>
      <c r="M502" s="151"/>
      <c r="T502" s="152"/>
      <c r="AT502" s="148" t="s">
        <v>218</v>
      </c>
      <c r="AU502" s="148" t="s">
        <v>85</v>
      </c>
      <c r="AV502" s="12" t="s">
        <v>83</v>
      </c>
      <c r="AW502" s="12" t="s">
        <v>35</v>
      </c>
      <c r="AX502" s="12" t="s">
        <v>75</v>
      </c>
      <c r="AY502" s="148" t="s">
        <v>208</v>
      </c>
    </row>
    <row r="503" spans="2:65" s="13" customFormat="1" x14ac:dyDescent="0.2">
      <c r="B503" s="153"/>
      <c r="D503" s="147" t="s">
        <v>218</v>
      </c>
      <c r="E503" s="154" t="s">
        <v>19</v>
      </c>
      <c r="F503" s="155" t="s">
        <v>711</v>
      </c>
      <c r="H503" s="156">
        <v>1.599</v>
      </c>
      <c r="I503" s="157"/>
      <c r="L503" s="153"/>
      <c r="M503" s="158"/>
      <c r="T503" s="159"/>
      <c r="AT503" s="154" t="s">
        <v>218</v>
      </c>
      <c r="AU503" s="154" t="s">
        <v>85</v>
      </c>
      <c r="AV503" s="13" t="s">
        <v>85</v>
      </c>
      <c r="AW503" s="13" t="s">
        <v>35</v>
      </c>
      <c r="AX503" s="13" t="s">
        <v>75</v>
      </c>
      <c r="AY503" s="154" t="s">
        <v>208</v>
      </c>
    </row>
    <row r="504" spans="2:65" s="12" customFormat="1" x14ac:dyDescent="0.2">
      <c r="B504" s="146"/>
      <c r="D504" s="147" t="s">
        <v>218</v>
      </c>
      <c r="E504" s="148" t="s">
        <v>19</v>
      </c>
      <c r="F504" s="149" t="s">
        <v>712</v>
      </c>
      <c r="H504" s="148" t="s">
        <v>19</v>
      </c>
      <c r="I504" s="150"/>
      <c r="L504" s="146"/>
      <c r="M504" s="151"/>
      <c r="T504" s="152"/>
      <c r="AT504" s="148" t="s">
        <v>218</v>
      </c>
      <c r="AU504" s="148" t="s">
        <v>85</v>
      </c>
      <c r="AV504" s="12" t="s">
        <v>83</v>
      </c>
      <c r="AW504" s="12" t="s">
        <v>35</v>
      </c>
      <c r="AX504" s="12" t="s">
        <v>75</v>
      </c>
      <c r="AY504" s="148" t="s">
        <v>208</v>
      </c>
    </row>
    <row r="505" spans="2:65" s="13" customFormat="1" x14ac:dyDescent="0.2">
      <c r="B505" s="153"/>
      <c r="D505" s="147" t="s">
        <v>218</v>
      </c>
      <c r="E505" s="154" t="s">
        <v>19</v>
      </c>
      <c r="F505" s="155" t="s">
        <v>709</v>
      </c>
      <c r="H505" s="156">
        <v>2.16</v>
      </c>
      <c r="I505" s="157"/>
      <c r="L505" s="153"/>
      <c r="M505" s="158"/>
      <c r="T505" s="159"/>
      <c r="AT505" s="154" t="s">
        <v>218</v>
      </c>
      <c r="AU505" s="154" t="s">
        <v>85</v>
      </c>
      <c r="AV505" s="13" t="s">
        <v>85</v>
      </c>
      <c r="AW505" s="13" t="s">
        <v>35</v>
      </c>
      <c r="AX505" s="13" t="s">
        <v>75</v>
      </c>
      <c r="AY505" s="154" t="s">
        <v>208</v>
      </c>
    </row>
    <row r="506" spans="2:65" s="14" customFormat="1" x14ac:dyDescent="0.2">
      <c r="B506" s="160"/>
      <c r="D506" s="147" t="s">
        <v>218</v>
      </c>
      <c r="E506" s="161" t="s">
        <v>19</v>
      </c>
      <c r="F506" s="162" t="s">
        <v>221</v>
      </c>
      <c r="H506" s="163">
        <v>5.9189999999999996</v>
      </c>
      <c r="I506" s="164"/>
      <c r="L506" s="160"/>
      <c r="M506" s="165"/>
      <c r="T506" s="166"/>
      <c r="AT506" s="161" t="s">
        <v>218</v>
      </c>
      <c r="AU506" s="161" t="s">
        <v>85</v>
      </c>
      <c r="AV506" s="14" t="s">
        <v>214</v>
      </c>
      <c r="AW506" s="14" t="s">
        <v>35</v>
      </c>
      <c r="AX506" s="14" t="s">
        <v>83</v>
      </c>
      <c r="AY506" s="161" t="s">
        <v>208</v>
      </c>
    </row>
    <row r="507" spans="2:65" s="1" customFormat="1" ht="24.75" customHeight="1" x14ac:dyDescent="0.2">
      <c r="B507" s="33"/>
      <c r="C507" s="129" t="s">
        <v>713</v>
      </c>
      <c r="D507" s="129" t="s">
        <v>210</v>
      </c>
      <c r="E507" s="130" t="s">
        <v>714</v>
      </c>
      <c r="F507" s="131" t="s">
        <v>715</v>
      </c>
      <c r="G507" s="132" t="s">
        <v>109</v>
      </c>
      <c r="H507" s="133">
        <v>16.16</v>
      </c>
      <c r="I507" s="134"/>
      <c r="J507" s="135">
        <f>ROUND(I507*H507,2)</f>
        <v>0</v>
      </c>
      <c r="K507" s="131" t="s">
        <v>213</v>
      </c>
      <c r="L507" s="33"/>
      <c r="M507" s="136" t="s">
        <v>19</v>
      </c>
      <c r="N507" s="137" t="s">
        <v>46</v>
      </c>
      <c r="P507" s="138">
        <f>O507*H507</f>
        <v>0</v>
      </c>
      <c r="Q507" s="138">
        <v>0</v>
      </c>
      <c r="R507" s="138">
        <f>Q507*H507</f>
        <v>0</v>
      </c>
      <c r="S507" s="138">
        <v>7.5999999999999998E-2</v>
      </c>
      <c r="T507" s="139">
        <f>S507*H507</f>
        <v>1.2281599999999999</v>
      </c>
      <c r="AR507" s="140" t="s">
        <v>214</v>
      </c>
      <c r="AT507" s="140" t="s">
        <v>210</v>
      </c>
      <c r="AU507" s="140" t="s">
        <v>85</v>
      </c>
      <c r="AY507" s="18" t="s">
        <v>208</v>
      </c>
      <c r="BE507" s="141">
        <f>IF(N507="základní",J507,0)</f>
        <v>0</v>
      </c>
      <c r="BF507" s="141">
        <f>IF(N507="snížená",J507,0)</f>
        <v>0</v>
      </c>
      <c r="BG507" s="141">
        <f>IF(N507="zákl. přenesená",J507,0)</f>
        <v>0</v>
      </c>
      <c r="BH507" s="141">
        <f>IF(N507="sníž. přenesená",J507,0)</f>
        <v>0</v>
      </c>
      <c r="BI507" s="141">
        <f>IF(N507="nulová",J507,0)</f>
        <v>0</v>
      </c>
      <c r="BJ507" s="18" t="s">
        <v>83</v>
      </c>
      <c r="BK507" s="141">
        <f>ROUND(I507*H507,2)</f>
        <v>0</v>
      </c>
      <c r="BL507" s="18" t="s">
        <v>214</v>
      </c>
      <c r="BM507" s="140" t="s">
        <v>716</v>
      </c>
    </row>
    <row r="508" spans="2:65" s="1" customFormat="1" x14ac:dyDescent="0.2">
      <c r="B508" s="33"/>
      <c r="D508" s="142" t="s">
        <v>216</v>
      </c>
      <c r="F508" s="143" t="s">
        <v>717</v>
      </c>
      <c r="I508" s="144"/>
      <c r="L508" s="33"/>
      <c r="M508" s="145"/>
      <c r="T508" s="54"/>
      <c r="AT508" s="18" t="s">
        <v>216</v>
      </c>
      <c r="AU508" s="18" t="s">
        <v>85</v>
      </c>
    </row>
    <row r="509" spans="2:65" s="12" customFormat="1" x14ac:dyDescent="0.2">
      <c r="B509" s="146"/>
      <c r="D509" s="147" t="s">
        <v>218</v>
      </c>
      <c r="E509" s="148" t="s">
        <v>19</v>
      </c>
      <c r="F509" s="149" t="s">
        <v>689</v>
      </c>
      <c r="H509" s="148" t="s">
        <v>19</v>
      </c>
      <c r="I509" s="150"/>
      <c r="L509" s="146"/>
      <c r="M509" s="151"/>
      <c r="T509" s="152"/>
      <c r="AT509" s="148" t="s">
        <v>218</v>
      </c>
      <c r="AU509" s="148" t="s">
        <v>85</v>
      </c>
      <c r="AV509" s="12" t="s">
        <v>83</v>
      </c>
      <c r="AW509" s="12" t="s">
        <v>35</v>
      </c>
      <c r="AX509" s="12" t="s">
        <v>75</v>
      </c>
      <c r="AY509" s="148" t="s">
        <v>208</v>
      </c>
    </row>
    <row r="510" spans="2:65" s="12" customFormat="1" x14ac:dyDescent="0.2">
      <c r="B510" s="146"/>
      <c r="D510" s="147" t="s">
        <v>218</v>
      </c>
      <c r="E510" s="148" t="s">
        <v>19</v>
      </c>
      <c r="F510" s="149" t="s">
        <v>718</v>
      </c>
      <c r="H510" s="148" t="s">
        <v>19</v>
      </c>
      <c r="I510" s="150"/>
      <c r="L510" s="146"/>
      <c r="M510" s="151"/>
      <c r="T510" s="152"/>
      <c r="AT510" s="148" t="s">
        <v>218</v>
      </c>
      <c r="AU510" s="148" t="s">
        <v>85</v>
      </c>
      <c r="AV510" s="12" t="s">
        <v>83</v>
      </c>
      <c r="AW510" s="12" t="s">
        <v>35</v>
      </c>
      <c r="AX510" s="12" t="s">
        <v>75</v>
      </c>
      <c r="AY510" s="148" t="s">
        <v>208</v>
      </c>
    </row>
    <row r="511" spans="2:65" s="13" customFormat="1" x14ac:dyDescent="0.2">
      <c r="B511" s="153"/>
      <c r="D511" s="147" t="s">
        <v>218</v>
      </c>
      <c r="E511" s="154" t="s">
        <v>19</v>
      </c>
      <c r="F511" s="155" t="s">
        <v>719</v>
      </c>
      <c r="H511" s="156">
        <v>1.6160000000000001</v>
      </c>
      <c r="I511" s="157"/>
      <c r="L511" s="153"/>
      <c r="M511" s="158"/>
      <c r="T511" s="159"/>
      <c r="AT511" s="154" t="s">
        <v>218</v>
      </c>
      <c r="AU511" s="154" t="s">
        <v>85</v>
      </c>
      <c r="AV511" s="13" t="s">
        <v>85</v>
      </c>
      <c r="AW511" s="13" t="s">
        <v>35</v>
      </c>
      <c r="AX511" s="13" t="s">
        <v>75</v>
      </c>
      <c r="AY511" s="154" t="s">
        <v>208</v>
      </c>
    </row>
    <row r="512" spans="2:65" s="13" customFormat="1" x14ac:dyDescent="0.2">
      <c r="B512" s="153"/>
      <c r="D512" s="147" t="s">
        <v>218</v>
      </c>
      <c r="E512" s="154" t="s">
        <v>19</v>
      </c>
      <c r="F512" s="155" t="s">
        <v>720</v>
      </c>
      <c r="H512" s="156">
        <v>10.907999999999999</v>
      </c>
      <c r="I512" s="157"/>
      <c r="L512" s="153"/>
      <c r="M512" s="158"/>
      <c r="T512" s="159"/>
      <c r="AT512" s="154" t="s">
        <v>218</v>
      </c>
      <c r="AU512" s="154" t="s">
        <v>85</v>
      </c>
      <c r="AV512" s="13" t="s">
        <v>85</v>
      </c>
      <c r="AW512" s="13" t="s">
        <v>35</v>
      </c>
      <c r="AX512" s="13" t="s">
        <v>75</v>
      </c>
      <c r="AY512" s="154" t="s">
        <v>208</v>
      </c>
    </row>
    <row r="513" spans="2:65" s="12" customFormat="1" x14ac:dyDescent="0.2">
      <c r="B513" s="146"/>
      <c r="D513" s="147" t="s">
        <v>218</v>
      </c>
      <c r="E513" s="148" t="s">
        <v>19</v>
      </c>
      <c r="F513" s="149" t="s">
        <v>478</v>
      </c>
      <c r="H513" s="148" t="s">
        <v>19</v>
      </c>
      <c r="I513" s="150"/>
      <c r="L513" s="146"/>
      <c r="M513" s="151"/>
      <c r="T513" s="152"/>
      <c r="AT513" s="148" t="s">
        <v>218</v>
      </c>
      <c r="AU513" s="148" t="s">
        <v>85</v>
      </c>
      <c r="AV513" s="12" t="s">
        <v>83</v>
      </c>
      <c r="AW513" s="12" t="s">
        <v>35</v>
      </c>
      <c r="AX513" s="12" t="s">
        <v>75</v>
      </c>
      <c r="AY513" s="148" t="s">
        <v>208</v>
      </c>
    </row>
    <row r="514" spans="2:65" s="12" customFormat="1" x14ac:dyDescent="0.2">
      <c r="B514" s="146"/>
      <c r="D514" s="147" t="s">
        <v>218</v>
      </c>
      <c r="E514" s="148" t="s">
        <v>19</v>
      </c>
      <c r="F514" s="149" t="s">
        <v>721</v>
      </c>
      <c r="H514" s="148" t="s">
        <v>19</v>
      </c>
      <c r="I514" s="150"/>
      <c r="L514" s="146"/>
      <c r="M514" s="151"/>
      <c r="T514" s="152"/>
      <c r="AT514" s="148" t="s">
        <v>218</v>
      </c>
      <c r="AU514" s="148" t="s">
        <v>85</v>
      </c>
      <c r="AV514" s="12" t="s">
        <v>83</v>
      </c>
      <c r="AW514" s="12" t="s">
        <v>35</v>
      </c>
      <c r="AX514" s="12" t="s">
        <v>75</v>
      </c>
      <c r="AY514" s="148" t="s">
        <v>208</v>
      </c>
    </row>
    <row r="515" spans="2:65" s="13" customFormat="1" x14ac:dyDescent="0.2">
      <c r="B515" s="153"/>
      <c r="D515" s="147" t="s">
        <v>218</v>
      </c>
      <c r="E515" s="154" t="s">
        <v>19</v>
      </c>
      <c r="F515" s="155" t="s">
        <v>722</v>
      </c>
      <c r="H515" s="156">
        <v>3.6360000000000001</v>
      </c>
      <c r="I515" s="157"/>
      <c r="L515" s="153"/>
      <c r="M515" s="158"/>
      <c r="T515" s="159"/>
      <c r="AT515" s="154" t="s">
        <v>218</v>
      </c>
      <c r="AU515" s="154" t="s">
        <v>85</v>
      </c>
      <c r="AV515" s="13" t="s">
        <v>85</v>
      </c>
      <c r="AW515" s="13" t="s">
        <v>35</v>
      </c>
      <c r="AX515" s="13" t="s">
        <v>75</v>
      </c>
      <c r="AY515" s="154" t="s">
        <v>208</v>
      </c>
    </row>
    <row r="516" spans="2:65" s="14" customFormat="1" x14ac:dyDescent="0.2">
      <c r="B516" s="160"/>
      <c r="D516" s="147" t="s">
        <v>218</v>
      </c>
      <c r="E516" s="161" t="s">
        <v>19</v>
      </c>
      <c r="F516" s="162" t="s">
        <v>221</v>
      </c>
      <c r="H516" s="163">
        <v>16.16</v>
      </c>
      <c r="I516" s="164"/>
      <c r="L516" s="160"/>
      <c r="M516" s="165"/>
      <c r="T516" s="166"/>
      <c r="AT516" s="161" t="s">
        <v>218</v>
      </c>
      <c r="AU516" s="161" t="s">
        <v>85</v>
      </c>
      <c r="AV516" s="14" t="s">
        <v>214</v>
      </c>
      <c r="AW516" s="14" t="s">
        <v>35</v>
      </c>
      <c r="AX516" s="14" t="s">
        <v>83</v>
      </c>
      <c r="AY516" s="161" t="s">
        <v>208</v>
      </c>
    </row>
    <row r="517" spans="2:65" s="1" customFormat="1" ht="24.75" customHeight="1" x14ac:dyDescent="0.2">
      <c r="B517" s="33"/>
      <c r="C517" s="129" t="s">
        <v>723</v>
      </c>
      <c r="D517" s="129" t="s">
        <v>210</v>
      </c>
      <c r="E517" s="130" t="s">
        <v>724</v>
      </c>
      <c r="F517" s="131" t="s">
        <v>725</v>
      </c>
      <c r="G517" s="132" t="s">
        <v>109</v>
      </c>
      <c r="H517" s="133">
        <v>3.444</v>
      </c>
      <c r="I517" s="134"/>
      <c r="J517" s="135">
        <f>ROUND(I517*H517,2)</f>
        <v>0</v>
      </c>
      <c r="K517" s="131" t="s">
        <v>213</v>
      </c>
      <c r="L517" s="33"/>
      <c r="M517" s="136" t="s">
        <v>19</v>
      </c>
      <c r="N517" s="137" t="s">
        <v>46</v>
      </c>
      <c r="P517" s="138">
        <f>O517*H517</f>
        <v>0</v>
      </c>
      <c r="Q517" s="138">
        <v>0</v>
      </c>
      <c r="R517" s="138">
        <f>Q517*H517</f>
        <v>0</v>
      </c>
      <c r="S517" s="138">
        <v>6.3E-2</v>
      </c>
      <c r="T517" s="139">
        <f>S517*H517</f>
        <v>0.216972</v>
      </c>
      <c r="AR517" s="140" t="s">
        <v>214</v>
      </c>
      <c r="AT517" s="140" t="s">
        <v>210</v>
      </c>
      <c r="AU517" s="140" t="s">
        <v>85</v>
      </c>
      <c r="AY517" s="18" t="s">
        <v>208</v>
      </c>
      <c r="BE517" s="141">
        <f>IF(N517="základní",J517,0)</f>
        <v>0</v>
      </c>
      <c r="BF517" s="141">
        <f>IF(N517="snížená",J517,0)</f>
        <v>0</v>
      </c>
      <c r="BG517" s="141">
        <f>IF(N517="zákl. přenesená",J517,0)</f>
        <v>0</v>
      </c>
      <c r="BH517" s="141">
        <f>IF(N517="sníž. přenesená",J517,0)</f>
        <v>0</v>
      </c>
      <c r="BI517" s="141">
        <f>IF(N517="nulová",J517,0)</f>
        <v>0</v>
      </c>
      <c r="BJ517" s="18" t="s">
        <v>83</v>
      </c>
      <c r="BK517" s="141">
        <f>ROUND(I517*H517,2)</f>
        <v>0</v>
      </c>
      <c r="BL517" s="18" t="s">
        <v>214</v>
      </c>
      <c r="BM517" s="140" t="s">
        <v>726</v>
      </c>
    </row>
    <row r="518" spans="2:65" s="1" customFormat="1" x14ac:dyDescent="0.2">
      <c r="B518" s="33"/>
      <c r="D518" s="142" t="s">
        <v>216</v>
      </c>
      <c r="F518" s="143" t="s">
        <v>727</v>
      </c>
      <c r="I518" s="144"/>
      <c r="L518" s="33"/>
      <c r="M518" s="145"/>
      <c r="T518" s="54"/>
      <c r="AT518" s="18" t="s">
        <v>216</v>
      </c>
      <c r="AU518" s="18" t="s">
        <v>85</v>
      </c>
    </row>
    <row r="519" spans="2:65" s="12" customFormat="1" x14ac:dyDescent="0.2">
      <c r="B519" s="146"/>
      <c r="D519" s="147" t="s">
        <v>218</v>
      </c>
      <c r="E519" s="148" t="s">
        <v>19</v>
      </c>
      <c r="F519" s="149" t="s">
        <v>478</v>
      </c>
      <c r="H519" s="148" t="s">
        <v>19</v>
      </c>
      <c r="I519" s="150"/>
      <c r="L519" s="146"/>
      <c r="M519" s="151"/>
      <c r="T519" s="152"/>
      <c r="AT519" s="148" t="s">
        <v>218</v>
      </c>
      <c r="AU519" s="148" t="s">
        <v>85</v>
      </c>
      <c r="AV519" s="12" t="s">
        <v>83</v>
      </c>
      <c r="AW519" s="12" t="s">
        <v>35</v>
      </c>
      <c r="AX519" s="12" t="s">
        <v>75</v>
      </c>
      <c r="AY519" s="148" t="s">
        <v>208</v>
      </c>
    </row>
    <row r="520" spans="2:65" s="12" customFormat="1" x14ac:dyDescent="0.2">
      <c r="B520" s="146"/>
      <c r="D520" s="147" t="s">
        <v>218</v>
      </c>
      <c r="E520" s="148" t="s">
        <v>19</v>
      </c>
      <c r="F520" s="149" t="s">
        <v>721</v>
      </c>
      <c r="H520" s="148" t="s">
        <v>19</v>
      </c>
      <c r="I520" s="150"/>
      <c r="L520" s="146"/>
      <c r="M520" s="151"/>
      <c r="T520" s="152"/>
      <c r="AT520" s="148" t="s">
        <v>218</v>
      </c>
      <c r="AU520" s="148" t="s">
        <v>85</v>
      </c>
      <c r="AV520" s="12" t="s">
        <v>83</v>
      </c>
      <c r="AW520" s="12" t="s">
        <v>35</v>
      </c>
      <c r="AX520" s="12" t="s">
        <v>75</v>
      </c>
      <c r="AY520" s="148" t="s">
        <v>208</v>
      </c>
    </row>
    <row r="521" spans="2:65" s="13" customFormat="1" x14ac:dyDescent="0.2">
      <c r="B521" s="153"/>
      <c r="D521" s="147" t="s">
        <v>218</v>
      </c>
      <c r="E521" s="154" t="s">
        <v>19</v>
      </c>
      <c r="F521" s="155" t="s">
        <v>728</v>
      </c>
      <c r="H521" s="156">
        <v>3.444</v>
      </c>
      <c r="I521" s="157"/>
      <c r="L521" s="153"/>
      <c r="M521" s="158"/>
      <c r="T521" s="159"/>
      <c r="AT521" s="154" t="s">
        <v>218</v>
      </c>
      <c r="AU521" s="154" t="s">
        <v>85</v>
      </c>
      <c r="AV521" s="13" t="s">
        <v>85</v>
      </c>
      <c r="AW521" s="13" t="s">
        <v>35</v>
      </c>
      <c r="AX521" s="13" t="s">
        <v>75</v>
      </c>
      <c r="AY521" s="154" t="s">
        <v>208</v>
      </c>
    </row>
    <row r="522" spans="2:65" s="14" customFormat="1" x14ac:dyDescent="0.2">
      <c r="B522" s="160"/>
      <c r="D522" s="147" t="s">
        <v>218</v>
      </c>
      <c r="E522" s="161" t="s">
        <v>19</v>
      </c>
      <c r="F522" s="162" t="s">
        <v>221</v>
      </c>
      <c r="H522" s="163">
        <v>3.444</v>
      </c>
      <c r="I522" s="164"/>
      <c r="L522" s="160"/>
      <c r="M522" s="165"/>
      <c r="T522" s="166"/>
      <c r="AT522" s="161" t="s">
        <v>218</v>
      </c>
      <c r="AU522" s="161" t="s">
        <v>85</v>
      </c>
      <c r="AV522" s="14" t="s">
        <v>214</v>
      </c>
      <c r="AW522" s="14" t="s">
        <v>35</v>
      </c>
      <c r="AX522" s="14" t="s">
        <v>83</v>
      </c>
      <c r="AY522" s="161" t="s">
        <v>208</v>
      </c>
    </row>
    <row r="523" spans="2:65" s="1" customFormat="1" ht="24.75" customHeight="1" x14ac:dyDescent="0.2">
      <c r="B523" s="33"/>
      <c r="C523" s="129" t="s">
        <v>729</v>
      </c>
      <c r="D523" s="129" t="s">
        <v>210</v>
      </c>
      <c r="E523" s="130" t="s">
        <v>730</v>
      </c>
      <c r="F523" s="131" t="s">
        <v>731</v>
      </c>
      <c r="G523" s="132" t="s">
        <v>127</v>
      </c>
      <c r="H523" s="133">
        <v>0.20300000000000001</v>
      </c>
      <c r="I523" s="134"/>
      <c r="J523" s="135">
        <f>ROUND(I523*H523,2)</f>
        <v>0</v>
      </c>
      <c r="K523" s="131" t="s">
        <v>213</v>
      </c>
      <c r="L523" s="33"/>
      <c r="M523" s="136" t="s">
        <v>19</v>
      </c>
      <c r="N523" s="137" t="s">
        <v>46</v>
      </c>
      <c r="P523" s="138">
        <f>O523*H523</f>
        <v>0</v>
      </c>
      <c r="Q523" s="138">
        <v>0</v>
      </c>
      <c r="R523" s="138">
        <f>Q523*H523</f>
        <v>0</v>
      </c>
      <c r="S523" s="138">
        <v>1.8</v>
      </c>
      <c r="T523" s="139">
        <f>S523*H523</f>
        <v>0.36540000000000006</v>
      </c>
      <c r="AR523" s="140" t="s">
        <v>214</v>
      </c>
      <c r="AT523" s="140" t="s">
        <v>210</v>
      </c>
      <c r="AU523" s="140" t="s">
        <v>85</v>
      </c>
      <c r="AY523" s="18" t="s">
        <v>208</v>
      </c>
      <c r="BE523" s="141">
        <f>IF(N523="základní",J523,0)</f>
        <v>0</v>
      </c>
      <c r="BF523" s="141">
        <f>IF(N523="snížená",J523,0)</f>
        <v>0</v>
      </c>
      <c r="BG523" s="141">
        <f>IF(N523="zákl. přenesená",J523,0)</f>
        <v>0</v>
      </c>
      <c r="BH523" s="141">
        <f>IF(N523="sníž. přenesená",J523,0)</f>
        <v>0</v>
      </c>
      <c r="BI523" s="141">
        <f>IF(N523="nulová",J523,0)</f>
        <v>0</v>
      </c>
      <c r="BJ523" s="18" t="s">
        <v>83</v>
      </c>
      <c r="BK523" s="141">
        <f>ROUND(I523*H523,2)</f>
        <v>0</v>
      </c>
      <c r="BL523" s="18" t="s">
        <v>214</v>
      </c>
      <c r="BM523" s="140" t="s">
        <v>732</v>
      </c>
    </row>
    <row r="524" spans="2:65" s="1" customFormat="1" x14ac:dyDescent="0.2">
      <c r="B524" s="33"/>
      <c r="D524" s="142" t="s">
        <v>216</v>
      </c>
      <c r="F524" s="143" t="s">
        <v>733</v>
      </c>
      <c r="I524" s="144"/>
      <c r="L524" s="33"/>
      <c r="M524" s="145"/>
      <c r="T524" s="54"/>
      <c r="AT524" s="18" t="s">
        <v>216</v>
      </c>
      <c r="AU524" s="18" t="s">
        <v>85</v>
      </c>
    </row>
    <row r="525" spans="2:65" s="12" customFormat="1" x14ac:dyDescent="0.2">
      <c r="B525" s="146"/>
      <c r="D525" s="147" t="s">
        <v>218</v>
      </c>
      <c r="E525" s="148" t="s">
        <v>19</v>
      </c>
      <c r="F525" s="149" t="s">
        <v>734</v>
      </c>
      <c r="H525" s="148" t="s">
        <v>19</v>
      </c>
      <c r="I525" s="150"/>
      <c r="L525" s="146"/>
      <c r="M525" s="151"/>
      <c r="T525" s="152"/>
      <c r="AT525" s="148" t="s">
        <v>218</v>
      </c>
      <c r="AU525" s="148" t="s">
        <v>85</v>
      </c>
      <c r="AV525" s="12" t="s">
        <v>83</v>
      </c>
      <c r="AW525" s="12" t="s">
        <v>35</v>
      </c>
      <c r="AX525" s="12" t="s">
        <v>75</v>
      </c>
      <c r="AY525" s="148" t="s">
        <v>208</v>
      </c>
    </row>
    <row r="526" spans="2:65" s="13" customFormat="1" x14ac:dyDescent="0.2">
      <c r="B526" s="153"/>
      <c r="D526" s="147" t="s">
        <v>218</v>
      </c>
      <c r="E526" s="154" t="s">
        <v>19</v>
      </c>
      <c r="F526" s="155" t="s">
        <v>735</v>
      </c>
      <c r="H526" s="156">
        <v>0.20300000000000001</v>
      </c>
      <c r="I526" s="157"/>
      <c r="L526" s="153"/>
      <c r="M526" s="158"/>
      <c r="T526" s="159"/>
      <c r="AT526" s="154" t="s">
        <v>218</v>
      </c>
      <c r="AU526" s="154" t="s">
        <v>85</v>
      </c>
      <c r="AV526" s="13" t="s">
        <v>85</v>
      </c>
      <c r="AW526" s="13" t="s">
        <v>35</v>
      </c>
      <c r="AX526" s="13" t="s">
        <v>75</v>
      </c>
      <c r="AY526" s="154" t="s">
        <v>208</v>
      </c>
    </row>
    <row r="527" spans="2:65" s="14" customFormat="1" x14ac:dyDescent="0.2">
      <c r="B527" s="160"/>
      <c r="D527" s="147" t="s">
        <v>218</v>
      </c>
      <c r="E527" s="161" t="s">
        <v>19</v>
      </c>
      <c r="F527" s="162" t="s">
        <v>221</v>
      </c>
      <c r="H527" s="163">
        <v>0.20300000000000001</v>
      </c>
      <c r="I527" s="164"/>
      <c r="L527" s="160"/>
      <c r="M527" s="165"/>
      <c r="T527" s="166"/>
      <c r="AT527" s="161" t="s">
        <v>218</v>
      </c>
      <c r="AU527" s="161" t="s">
        <v>85</v>
      </c>
      <c r="AV527" s="14" t="s">
        <v>214</v>
      </c>
      <c r="AW527" s="14" t="s">
        <v>35</v>
      </c>
      <c r="AX527" s="14" t="s">
        <v>83</v>
      </c>
      <c r="AY527" s="161" t="s">
        <v>208</v>
      </c>
    </row>
    <row r="528" spans="2:65" s="1" customFormat="1" ht="24.75" customHeight="1" x14ac:dyDescent="0.2">
      <c r="B528" s="33"/>
      <c r="C528" s="129" t="s">
        <v>736</v>
      </c>
      <c r="D528" s="129" t="s">
        <v>210</v>
      </c>
      <c r="E528" s="130" t="s">
        <v>737</v>
      </c>
      <c r="F528" s="131" t="s">
        <v>738</v>
      </c>
      <c r="G528" s="132" t="s">
        <v>127</v>
      </c>
      <c r="H528" s="133">
        <v>0.77500000000000002</v>
      </c>
      <c r="I528" s="134"/>
      <c r="J528" s="135">
        <f>ROUND(I528*H528,2)</f>
        <v>0</v>
      </c>
      <c r="K528" s="131" t="s">
        <v>213</v>
      </c>
      <c r="L528" s="33"/>
      <c r="M528" s="136" t="s">
        <v>19</v>
      </c>
      <c r="N528" s="137" t="s">
        <v>46</v>
      </c>
      <c r="P528" s="138">
        <f>O528*H528</f>
        <v>0</v>
      </c>
      <c r="Q528" s="138">
        <v>0</v>
      </c>
      <c r="R528" s="138">
        <f>Q528*H528</f>
        <v>0</v>
      </c>
      <c r="S528" s="138">
        <v>1.8</v>
      </c>
      <c r="T528" s="139">
        <f>S528*H528</f>
        <v>1.395</v>
      </c>
      <c r="AR528" s="140" t="s">
        <v>214</v>
      </c>
      <c r="AT528" s="140" t="s">
        <v>210</v>
      </c>
      <c r="AU528" s="140" t="s">
        <v>85</v>
      </c>
      <c r="AY528" s="18" t="s">
        <v>208</v>
      </c>
      <c r="BE528" s="141">
        <f>IF(N528="základní",J528,0)</f>
        <v>0</v>
      </c>
      <c r="BF528" s="141">
        <f>IF(N528="snížená",J528,0)</f>
        <v>0</v>
      </c>
      <c r="BG528" s="141">
        <f>IF(N528="zákl. přenesená",J528,0)</f>
        <v>0</v>
      </c>
      <c r="BH528" s="141">
        <f>IF(N528="sníž. přenesená",J528,0)</f>
        <v>0</v>
      </c>
      <c r="BI528" s="141">
        <f>IF(N528="nulová",J528,0)</f>
        <v>0</v>
      </c>
      <c r="BJ528" s="18" t="s">
        <v>83</v>
      </c>
      <c r="BK528" s="141">
        <f>ROUND(I528*H528,2)</f>
        <v>0</v>
      </c>
      <c r="BL528" s="18" t="s">
        <v>214</v>
      </c>
      <c r="BM528" s="140" t="s">
        <v>739</v>
      </c>
    </row>
    <row r="529" spans="2:65" s="1" customFormat="1" x14ac:dyDescent="0.2">
      <c r="B529" s="33"/>
      <c r="D529" s="142" t="s">
        <v>216</v>
      </c>
      <c r="F529" s="143" t="s">
        <v>740</v>
      </c>
      <c r="I529" s="144"/>
      <c r="L529" s="33"/>
      <c r="M529" s="145"/>
      <c r="T529" s="54"/>
      <c r="AT529" s="18" t="s">
        <v>216</v>
      </c>
      <c r="AU529" s="18" t="s">
        <v>85</v>
      </c>
    </row>
    <row r="530" spans="2:65" s="12" customFormat="1" x14ac:dyDescent="0.2">
      <c r="B530" s="146"/>
      <c r="D530" s="147" t="s">
        <v>218</v>
      </c>
      <c r="E530" s="148" t="s">
        <v>19</v>
      </c>
      <c r="F530" s="149" t="s">
        <v>741</v>
      </c>
      <c r="H530" s="148" t="s">
        <v>19</v>
      </c>
      <c r="I530" s="150"/>
      <c r="L530" s="146"/>
      <c r="M530" s="151"/>
      <c r="T530" s="152"/>
      <c r="AT530" s="148" t="s">
        <v>218</v>
      </c>
      <c r="AU530" s="148" t="s">
        <v>85</v>
      </c>
      <c r="AV530" s="12" t="s">
        <v>83</v>
      </c>
      <c r="AW530" s="12" t="s">
        <v>35</v>
      </c>
      <c r="AX530" s="12" t="s">
        <v>75</v>
      </c>
      <c r="AY530" s="148" t="s">
        <v>208</v>
      </c>
    </row>
    <row r="531" spans="2:65" s="13" customFormat="1" x14ac:dyDescent="0.2">
      <c r="B531" s="153"/>
      <c r="D531" s="147" t="s">
        <v>218</v>
      </c>
      <c r="E531" s="154" t="s">
        <v>19</v>
      </c>
      <c r="F531" s="155" t="s">
        <v>742</v>
      </c>
      <c r="H531" s="156">
        <v>0.77500000000000002</v>
      </c>
      <c r="I531" s="157"/>
      <c r="L531" s="153"/>
      <c r="M531" s="158"/>
      <c r="T531" s="159"/>
      <c r="AT531" s="154" t="s">
        <v>218</v>
      </c>
      <c r="AU531" s="154" t="s">
        <v>85</v>
      </c>
      <c r="AV531" s="13" t="s">
        <v>85</v>
      </c>
      <c r="AW531" s="13" t="s">
        <v>35</v>
      </c>
      <c r="AX531" s="13" t="s">
        <v>75</v>
      </c>
      <c r="AY531" s="154" t="s">
        <v>208</v>
      </c>
    </row>
    <row r="532" spans="2:65" s="14" customFormat="1" x14ac:dyDescent="0.2">
      <c r="B532" s="160"/>
      <c r="D532" s="147" t="s">
        <v>218</v>
      </c>
      <c r="E532" s="161" t="s">
        <v>19</v>
      </c>
      <c r="F532" s="162" t="s">
        <v>221</v>
      </c>
      <c r="H532" s="163">
        <v>0.77500000000000002</v>
      </c>
      <c r="I532" s="164"/>
      <c r="L532" s="160"/>
      <c r="M532" s="165"/>
      <c r="T532" s="166"/>
      <c r="AT532" s="161" t="s">
        <v>218</v>
      </c>
      <c r="AU532" s="161" t="s">
        <v>85</v>
      </c>
      <c r="AV532" s="14" t="s">
        <v>214</v>
      </c>
      <c r="AW532" s="14" t="s">
        <v>35</v>
      </c>
      <c r="AX532" s="14" t="s">
        <v>83</v>
      </c>
      <c r="AY532" s="161" t="s">
        <v>208</v>
      </c>
    </row>
    <row r="533" spans="2:65" s="1" customFormat="1" ht="24.75" customHeight="1" x14ac:dyDescent="0.2">
      <c r="B533" s="33"/>
      <c r="C533" s="129" t="s">
        <v>743</v>
      </c>
      <c r="D533" s="129" t="s">
        <v>210</v>
      </c>
      <c r="E533" s="130" t="s">
        <v>744</v>
      </c>
      <c r="F533" s="131" t="s">
        <v>745</v>
      </c>
      <c r="G533" s="132" t="s">
        <v>127</v>
      </c>
      <c r="H533" s="133">
        <v>7.1999999999999995E-2</v>
      </c>
      <c r="I533" s="134"/>
      <c r="J533" s="135">
        <f>ROUND(I533*H533,2)</f>
        <v>0</v>
      </c>
      <c r="K533" s="131" t="s">
        <v>213</v>
      </c>
      <c r="L533" s="33"/>
      <c r="M533" s="136" t="s">
        <v>19</v>
      </c>
      <c r="N533" s="137" t="s">
        <v>46</v>
      </c>
      <c r="P533" s="138">
        <f>O533*H533</f>
        <v>0</v>
      </c>
      <c r="Q533" s="138">
        <v>0</v>
      </c>
      <c r="R533" s="138">
        <f>Q533*H533</f>
        <v>0</v>
      </c>
      <c r="S533" s="138">
        <v>1.8</v>
      </c>
      <c r="T533" s="139">
        <f>S533*H533</f>
        <v>0.12959999999999999</v>
      </c>
      <c r="AR533" s="140" t="s">
        <v>214</v>
      </c>
      <c r="AT533" s="140" t="s">
        <v>210</v>
      </c>
      <c r="AU533" s="140" t="s">
        <v>85</v>
      </c>
      <c r="AY533" s="18" t="s">
        <v>208</v>
      </c>
      <c r="BE533" s="141">
        <f>IF(N533="základní",J533,0)</f>
        <v>0</v>
      </c>
      <c r="BF533" s="141">
        <f>IF(N533="snížená",J533,0)</f>
        <v>0</v>
      </c>
      <c r="BG533" s="141">
        <f>IF(N533="zákl. přenesená",J533,0)</f>
        <v>0</v>
      </c>
      <c r="BH533" s="141">
        <f>IF(N533="sníž. přenesená",J533,0)</f>
        <v>0</v>
      </c>
      <c r="BI533" s="141">
        <f>IF(N533="nulová",J533,0)</f>
        <v>0</v>
      </c>
      <c r="BJ533" s="18" t="s">
        <v>83</v>
      </c>
      <c r="BK533" s="141">
        <f>ROUND(I533*H533,2)</f>
        <v>0</v>
      </c>
      <c r="BL533" s="18" t="s">
        <v>214</v>
      </c>
      <c r="BM533" s="140" t="s">
        <v>746</v>
      </c>
    </row>
    <row r="534" spans="2:65" s="1" customFormat="1" x14ac:dyDescent="0.2">
      <c r="B534" s="33"/>
      <c r="D534" s="142" t="s">
        <v>216</v>
      </c>
      <c r="F534" s="143" t="s">
        <v>747</v>
      </c>
      <c r="I534" s="144"/>
      <c r="L534" s="33"/>
      <c r="M534" s="145"/>
      <c r="T534" s="54"/>
      <c r="AT534" s="18" t="s">
        <v>216</v>
      </c>
      <c r="AU534" s="18" t="s">
        <v>85</v>
      </c>
    </row>
    <row r="535" spans="2:65" s="12" customFormat="1" x14ac:dyDescent="0.2">
      <c r="B535" s="146"/>
      <c r="D535" s="147" t="s">
        <v>218</v>
      </c>
      <c r="E535" s="148" t="s">
        <v>19</v>
      </c>
      <c r="F535" s="149" t="s">
        <v>689</v>
      </c>
      <c r="H535" s="148" t="s">
        <v>19</v>
      </c>
      <c r="I535" s="150"/>
      <c r="L535" s="146"/>
      <c r="M535" s="151"/>
      <c r="T535" s="152"/>
      <c r="AT535" s="148" t="s">
        <v>218</v>
      </c>
      <c r="AU535" s="148" t="s">
        <v>85</v>
      </c>
      <c r="AV535" s="12" t="s">
        <v>83</v>
      </c>
      <c r="AW535" s="12" t="s">
        <v>35</v>
      </c>
      <c r="AX535" s="12" t="s">
        <v>75</v>
      </c>
      <c r="AY535" s="148" t="s">
        <v>208</v>
      </c>
    </row>
    <row r="536" spans="2:65" s="12" customFormat="1" x14ac:dyDescent="0.2">
      <c r="B536" s="146"/>
      <c r="D536" s="147" t="s">
        <v>218</v>
      </c>
      <c r="E536" s="148" t="s">
        <v>19</v>
      </c>
      <c r="F536" s="149" t="s">
        <v>748</v>
      </c>
      <c r="H536" s="148" t="s">
        <v>19</v>
      </c>
      <c r="I536" s="150"/>
      <c r="L536" s="146"/>
      <c r="M536" s="151"/>
      <c r="T536" s="152"/>
      <c r="AT536" s="148" t="s">
        <v>218</v>
      </c>
      <c r="AU536" s="148" t="s">
        <v>85</v>
      </c>
      <c r="AV536" s="12" t="s">
        <v>83</v>
      </c>
      <c r="AW536" s="12" t="s">
        <v>35</v>
      </c>
      <c r="AX536" s="12" t="s">
        <v>75</v>
      </c>
      <c r="AY536" s="148" t="s">
        <v>208</v>
      </c>
    </row>
    <row r="537" spans="2:65" s="13" customFormat="1" x14ac:dyDescent="0.2">
      <c r="B537" s="153"/>
      <c r="D537" s="147" t="s">
        <v>218</v>
      </c>
      <c r="E537" s="154" t="s">
        <v>19</v>
      </c>
      <c r="F537" s="155" t="s">
        <v>749</v>
      </c>
      <c r="H537" s="156">
        <v>7.1999999999999995E-2</v>
      </c>
      <c r="I537" s="157"/>
      <c r="L537" s="153"/>
      <c r="M537" s="158"/>
      <c r="T537" s="159"/>
      <c r="AT537" s="154" t="s">
        <v>218</v>
      </c>
      <c r="AU537" s="154" t="s">
        <v>85</v>
      </c>
      <c r="AV537" s="13" t="s">
        <v>85</v>
      </c>
      <c r="AW537" s="13" t="s">
        <v>35</v>
      </c>
      <c r="AX537" s="13" t="s">
        <v>75</v>
      </c>
      <c r="AY537" s="154" t="s">
        <v>208</v>
      </c>
    </row>
    <row r="538" spans="2:65" s="14" customFormat="1" x14ac:dyDescent="0.2">
      <c r="B538" s="160"/>
      <c r="D538" s="147" t="s">
        <v>218</v>
      </c>
      <c r="E538" s="161" t="s">
        <v>19</v>
      </c>
      <c r="F538" s="162" t="s">
        <v>221</v>
      </c>
      <c r="H538" s="163">
        <v>7.1999999999999995E-2</v>
      </c>
      <c r="I538" s="164"/>
      <c r="L538" s="160"/>
      <c r="M538" s="165"/>
      <c r="T538" s="166"/>
      <c r="AT538" s="161" t="s">
        <v>218</v>
      </c>
      <c r="AU538" s="161" t="s">
        <v>85</v>
      </c>
      <c r="AV538" s="14" t="s">
        <v>214</v>
      </c>
      <c r="AW538" s="14" t="s">
        <v>35</v>
      </c>
      <c r="AX538" s="14" t="s">
        <v>83</v>
      </c>
      <c r="AY538" s="161" t="s">
        <v>208</v>
      </c>
    </row>
    <row r="539" spans="2:65" s="1" customFormat="1" ht="24.75" customHeight="1" x14ac:dyDescent="0.2">
      <c r="B539" s="33"/>
      <c r="C539" s="129" t="s">
        <v>750</v>
      </c>
      <c r="D539" s="129" t="s">
        <v>210</v>
      </c>
      <c r="E539" s="130" t="s">
        <v>751</v>
      </c>
      <c r="F539" s="131" t="s">
        <v>752</v>
      </c>
      <c r="G539" s="132" t="s">
        <v>123</v>
      </c>
      <c r="H539" s="133">
        <v>6.64</v>
      </c>
      <c r="I539" s="134"/>
      <c r="J539" s="135">
        <f>ROUND(I539*H539,2)</f>
        <v>0</v>
      </c>
      <c r="K539" s="131" t="s">
        <v>213</v>
      </c>
      <c r="L539" s="33"/>
      <c r="M539" s="136" t="s">
        <v>19</v>
      </c>
      <c r="N539" s="137" t="s">
        <v>46</v>
      </c>
      <c r="P539" s="138">
        <f>O539*H539</f>
        <v>0</v>
      </c>
      <c r="Q539" s="138">
        <v>4.7350000000000003E-2</v>
      </c>
      <c r="R539" s="138">
        <f>Q539*H539</f>
        <v>0.31440400000000002</v>
      </c>
      <c r="S539" s="138">
        <v>0</v>
      </c>
      <c r="T539" s="139">
        <f>S539*H539</f>
        <v>0</v>
      </c>
      <c r="AR539" s="140" t="s">
        <v>214</v>
      </c>
      <c r="AT539" s="140" t="s">
        <v>210</v>
      </c>
      <c r="AU539" s="140" t="s">
        <v>85</v>
      </c>
      <c r="AY539" s="18" t="s">
        <v>208</v>
      </c>
      <c r="BE539" s="141">
        <f>IF(N539="základní",J539,0)</f>
        <v>0</v>
      </c>
      <c r="BF539" s="141">
        <f>IF(N539="snížená",J539,0)</f>
        <v>0</v>
      </c>
      <c r="BG539" s="141">
        <f>IF(N539="zákl. přenesená",J539,0)</f>
        <v>0</v>
      </c>
      <c r="BH539" s="141">
        <f>IF(N539="sníž. přenesená",J539,0)</f>
        <v>0</v>
      </c>
      <c r="BI539" s="141">
        <f>IF(N539="nulová",J539,0)</f>
        <v>0</v>
      </c>
      <c r="BJ539" s="18" t="s">
        <v>83</v>
      </c>
      <c r="BK539" s="141">
        <f>ROUND(I539*H539,2)</f>
        <v>0</v>
      </c>
      <c r="BL539" s="18" t="s">
        <v>214</v>
      </c>
      <c r="BM539" s="140" t="s">
        <v>753</v>
      </c>
    </row>
    <row r="540" spans="2:65" s="1" customFormat="1" x14ac:dyDescent="0.2">
      <c r="B540" s="33"/>
      <c r="D540" s="142" t="s">
        <v>216</v>
      </c>
      <c r="F540" s="143" t="s">
        <v>754</v>
      </c>
      <c r="I540" s="144"/>
      <c r="L540" s="33"/>
      <c r="M540" s="145"/>
      <c r="T540" s="54"/>
      <c r="AT540" s="18" t="s">
        <v>216</v>
      </c>
      <c r="AU540" s="18" t="s">
        <v>85</v>
      </c>
    </row>
    <row r="541" spans="2:65" s="12" customFormat="1" x14ac:dyDescent="0.2">
      <c r="B541" s="146"/>
      <c r="D541" s="147" t="s">
        <v>218</v>
      </c>
      <c r="E541" s="148" t="s">
        <v>19</v>
      </c>
      <c r="F541" s="149" t="s">
        <v>689</v>
      </c>
      <c r="H541" s="148" t="s">
        <v>19</v>
      </c>
      <c r="I541" s="150"/>
      <c r="L541" s="146"/>
      <c r="M541" s="151"/>
      <c r="T541" s="152"/>
      <c r="AT541" s="148" t="s">
        <v>218</v>
      </c>
      <c r="AU541" s="148" t="s">
        <v>85</v>
      </c>
      <c r="AV541" s="12" t="s">
        <v>83</v>
      </c>
      <c r="AW541" s="12" t="s">
        <v>35</v>
      </c>
      <c r="AX541" s="12" t="s">
        <v>75</v>
      </c>
      <c r="AY541" s="148" t="s">
        <v>208</v>
      </c>
    </row>
    <row r="542" spans="2:65" s="13" customFormat="1" x14ac:dyDescent="0.2">
      <c r="B542" s="153"/>
      <c r="D542" s="147" t="s">
        <v>218</v>
      </c>
      <c r="E542" s="154" t="s">
        <v>19</v>
      </c>
      <c r="F542" s="155" t="s">
        <v>755</v>
      </c>
      <c r="H542" s="156">
        <v>2.42</v>
      </c>
      <c r="I542" s="157"/>
      <c r="L542" s="153"/>
      <c r="M542" s="158"/>
      <c r="T542" s="159"/>
      <c r="AT542" s="154" t="s">
        <v>218</v>
      </c>
      <c r="AU542" s="154" t="s">
        <v>85</v>
      </c>
      <c r="AV542" s="13" t="s">
        <v>85</v>
      </c>
      <c r="AW542" s="13" t="s">
        <v>35</v>
      </c>
      <c r="AX542" s="13" t="s">
        <v>75</v>
      </c>
      <c r="AY542" s="154" t="s">
        <v>208</v>
      </c>
    </row>
    <row r="543" spans="2:65" s="13" customFormat="1" x14ac:dyDescent="0.2">
      <c r="B543" s="153"/>
      <c r="D543" s="147" t="s">
        <v>218</v>
      </c>
      <c r="E543" s="154" t="s">
        <v>19</v>
      </c>
      <c r="F543" s="155" t="s">
        <v>756</v>
      </c>
      <c r="H543" s="156">
        <v>4.22</v>
      </c>
      <c r="I543" s="157"/>
      <c r="L543" s="153"/>
      <c r="M543" s="158"/>
      <c r="T543" s="159"/>
      <c r="AT543" s="154" t="s">
        <v>218</v>
      </c>
      <c r="AU543" s="154" t="s">
        <v>85</v>
      </c>
      <c r="AV543" s="13" t="s">
        <v>85</v>
      </c>
      <c r="AW543" s="13" t="s">
        <v>35</v>
      </c>
      <c r="AX543" s="13" t="s">
        <v>75</v>
      </c>
      <c r="AY543" s="154" t="s">
        <v>208</v>
      </c>
    </row>
    <row r="544" spans="2:65" s="14" customFormat="1" x14ac:dyDescent="0.2">
      <c r="B544" s="160"/>
      <c r="D544" s="147" t="s">
        <v>218</v>
      </c>
      <c r="E544" s="161" t="s">
        <v>19</v>
      </c>
      <c r="F544" s="162" t="s">
        <v>221</v>
      </c>
      <c r="H544" s="163">
        <v>6.64</v>
      </c>
      <c r="I544" s="164"/>
      <c r="L544" s="160"/>
      <c r="M544" s="165"/>
      <c r="T544" s="166"/>
      <c r="AT544" s="161" t="s">
        <v>218</v>
      </c>
      <c r="AU544" s="161" t="s">
        <v>85</v>
      </c>
      <c r="AV544" s="14" t="s">
        <v>214</v>
      </c>
      <c r="AW544" s="14" t="s">
        <v>35</v>
      </c>
      <c r="AX544" s="14" t="s">
        <v>83</v>
      </c>
      <c r="AY544" s="161" t="s">
        <v>208</v>
      </c>
    </row>
    <row r="545" spans="2:65" s="1" customFormat="1" ht="24.75" customHeight="1" x14ac:dyDescent="0.2">
      <c r="B545" s="33"/>
      <c r="C545" s="129" t="s">
        <v>757</v>
      </c>
      <c r="D545" s="129" t="s">
        <v>210</v>
      </c>
      <c r="E545" s="130" t="s">
        <v>758</v>
      </c>
      <c r="F545" s="131" t="s">
        <v>759</v>
      </c>
      <c r="G545" s="132" t="s">
        <v>123</v>
      </c>
      <c r="H545" s="133">
        <v>11</v>
      </c>
      <c r="I545" s="134"/>
      <c r="J545" s="135">
        <f>ROUND(I545*H545,2)</f>
        <v>0</v>
      </c>
      <c r="K545" s="131" t="s">
        <v>213</v>
      </c>
      <c r="L545" s="33"/>
      <c r="M545" s="136" t="s">
        <v>19</v>
      </c>
      <c r="N545" s="137" t="s">
        <v>46</v>
      </c>
      <c r="P545" s="138">
        <f>O545*H545</f>
        <v>0</v>
      </c>
      <c r="Q545" s="138">
        <v>1.804E-2</v>
      </c>
      <c r="R545" s="138">
        <f>Q545*H545</f>
        <v>0.19844000000000001</v>
      </c>
      <c r="S545" s="138">
        <v>0</v>
      </c>
      <c r="T545" s="139">
        <f>S545*H545</f>
        <v>0</v>
      </c>
      <c r="AR545" s="140" t="s">
        <v>214</v>
      </c>
      <c r="AT545" s="140" t="s">
        <v>210</v>
      </c>
      <c r="AU545" s="140" t="s">
        <v>85</v>
      </c>
      <c r="AY545" s="18" t="s">
        <v>208</v>
      </c>
      <c r="BE545" s="141">
        <f>IF(N545="základní",J545,0)</f>
        <v>0</v>
      </c>
      <c r="BF545" s="141">
        <f>IF(N545="snížená",J545,0)</f>
        <v>0</v>
      </c>
      <c r="BG545" s="141">
        <f>IF(N545="zákl. přenesená",J545,0)</f>
        <v>0</v>
      </c>
      <c r="BH545" s="141">
        <f>IF(N545="sníž. přenesená",J545,0)</f>
        <v>0</v>
      </c>
      <c r="BI545" s="141">
        <f>IF(N545="nulová",J545,0)</f>
        <v>0</v>
      </c>
      <c r="BJ545" s="18" t="s">
        <v>83</v>
      </c>
      <c r="BK545" s="141">
        <f>ROUND(I545*H545,2)</f>
        <v>0</v>
      </c>
      <c r="BL545" s="18" t="s">
        <v>214</v>
      </c>
      <c r="BM545" s="140" t="s">
        <v>760</v>
      </c>
    </row>
    <row r="546" spans="2:65" s="1" customFormat="1" x14ac:dyDescent="0.2">
      <c r="B546" s="33"/>
      <c r="D546" s="142" t="s">
        <v>216</v>
      </c>
      <c r="F546" s="143" t="s">
        <v>761</v>
      </c>
      <c r="I546" s="144"/>
      <c r="L546" s="33"/>
      <c r="M546" s="145"/>
      <c r="T546" s="54"/>
      <c r="AT546" s="18" t="s">
        <v>216</v>
      </c>
      <c r="AU546" s="18" t="s">
        <v>85</v>
      </c>
    </row>
    <row r="547" spans="2:65" s="12" customFormat="1" x14ac:dyDescent="0.2">
      <c r="B547" s="146"/>
      <c r="D547" s="147" t="s">
        <v>218</v>
      </c>
      <c r="E547" s="148" t="s">
        <v>19</v>
      </c>
      <c r="F547" s="149" t="s">
        <v>689</v>
      </c>
      <c r="H547" s="148" t="s">
        <v>19</v>
      </c>
      <c r="I547" s="150"/>
      <c r="L547" s="146"/>
      <c r="M547" s="151"/>
      <c r="T547" s="152"/>
      <c r="AT547" s="148" t="s">
        <v>218</v>
      </c>
      <c r="AU547" s="148" t="s">
        <v>85</v>
      </c>
      <c r="AV547" s="12" t="s">
        <v>83</v>
      </c>
      <c r="AW547" s="12" t="s">
        <v>35</v>
      </c>
      <c r="AX547" s="12" t="s">
        <v>75</v>
      </c>
      <c r="AY547" s="148" t="s">
        <v>208</v>
      </c>
    </row>
    <row r="548" spans="2:65" s="13" customFormat="1" x14ac:dyDescent="0.2">
      <c r="B548" s="153"/>
      <c r="D548" s="147" t="s">
        <v>218</v>
      </c>
      <c r="E548" s="154" t="s">
        <v>19</v>
      </c>
      <c r="F548" s="155" t="s">
        <v>762</v>
      </c>
      <c r="H548" s="156">
        <v>11</v>
      </c>
      <c r="I548" s="157"/>
      <c r="L548" s="153"/>
      <c r="M548" s="158"/>
      <c r="T548" s="159"/>
      <c r="AT548" s="154" t="s">
        <v>218</v>
      </c>
      <c r="AU548" s="154" t="s">
        <v>85</v>
      </c>
      <c r="AV548" s="13" t="s">
        <v>85</v>
      </c>
      <c r="AW548" s="13" t="s">
        <v>35</v>
      </c>
      <c r="AX548" s="13" t="s">
        <v>75</v>
      </c>
      <c r="AY548" s="154" t="s">
        <v>208</v>
      </c>
    </row>
    <row r="549" spans="2:65" s="14" customFormat="1" x14ac:dyDescent="0.2">
      <c r="B549" s="160"/>
      <c r="D549" s="147" t="s">
        <v>218</v>
      </c>
      <c r="E549" s="161" t="s">
        <v>19</v>
      </c>
      <c r="F549" s="162" t="s">
        <v>221</v>
      </c>
      <c r="H549" s="163">
        <v>11</v>
      </c>
      <c r="I549" s="164"/>
      <c r="L549" s="160"/>
      <c r="M549" s="165"/>
      <c r="T549" s="166"/>
      <c r="AT549" s="161" t="s">
        <v>218</v>
      </c>
      <c r="AU549" s="161" t="s">
        <v>85</v>
      </c>
      <c r="AV549" s="14" t="s">
        <v>214</v>
      </c>
      <c r="AW549" s="14" t="s">
        <v>35</v>
      </c>
      <c r="AX549" s="14" t="s">
        <v>83</v>
      </c>
      <c r="AY549" s="161" t="s">
        <v>208</v>
      </c>
    </row>
    <row r="550" spans="2:65" s="1" customFormat="1" ht="22.25" customHeight="1" x14ac:dyDescent="0.2">
      <c r="B550" s="33"/>
      <c r="C550" s="129" t="s">
        <v>763</v>
      </c>
      <c r="D550" s="129" t="s">
        <v>210</v>
      </c>
      <c r="E550" s="130" t="s">
        <v>764</v>
      </c>
      <c r="F550" s="131" t="s">
        <v>765</v>
      </c>
      <c r="G550" s="132" t="s">
        <v>123</v>
      </c>
      <c r="H550" s="133">
        <v>10</v>
      </c>
      <c r="I550" s="134"/>
      <c r="J550" s="135">
        <f>ROUND(I550*H550,2)</f>
        <v>0</v>
      </c>
      <c r="K550" s="131" t="s">
        <v>213</v>
      </c>
      <c r="L550" s="33"/>
      <c r="M550" s="136" t="s">
        <v>19</v>
      </c>
      <c r="N550" s="137" t="s">
        <v>46</v>
      </c>
      <c r="P550" s="138">
        <f>O550*H550</f>
        <v>0</v>
      </c>
      <c r="Q550" s="138">
        <v>0</v>
      </c>
      <c r="R550" s="138">
        <f>Q550*H550</f>
        <v>0</v>
      </c>
      <c r="S550" s="138">
        <v>0.01</v>
      </c>
      <c r="T550" s="139">
        <f>S550*H550</f>
        <v>0.1</v>
      </c>
      <c r="AR550" s="140" t="s">
        <v>214</v>
      </c>
      <c r="AT550" s="140" t="s">
        <v>210</v>
      </c>
      <c r="AU550" s="140" t="s">
        <v>85</v>
      </c>
      <c r="AY550" s="18" t="s">
        <v>208</v>
      </c>
      <c r="BE550" s="141">
        <f>IF(N550="základní",J550,0)</f>
        <v>0</v>
      </c>
      <c r="BF550" s="141">
        <f>IF(N550="snížená",J550,0)</f>
        <v>0</v>
      </c>
      <c r="BG550" s="141">
        <f>IF(N550="zákl. přenesená",J550,0)</f>
        <v>0</v>
      </c>
      <c r="BH550" s="141">
        <f>IF(N550="sníž. přenesená",J550,0)</f>
        <v>0</v>
      </c>
      <c r="BI550" s="141">
        <f>IF(N550="nulová",J550,0)</f>
        <v>0</v>
      </c>
      <c r="BJ550" s="18" t="s">
        <v>83</v>
      </c>
      <c r="BK550" s="141">
        <f>ROUND(I550*H550,2)</f>
        <v>0</v>
      </c>
      <c r="BL550" s="18" t="s">
        <v>214</v>
      </c>
      <c r="BM550" s="140" t="s">
        <v>766</v>
      </c>
    </row>
    <row r="551" spans="2:65" s="1" customFormat="1" x14ac:dyDescent="0.2">
      <c r="B551" s="33"/>
      <c r="D551" s="142" t="s">
        <v>216</v>
      </c>
      <c r="F551" s="143" t="s">
        <v>767</v>
      </c>
      <c r="I551" s="144"/>
      <c r="L551" s="33"/>
      <c r="M551" s="145"/>
      <c r="T551" s="54"/>
      <c r="AT551" s="18" t="s">
        <v>216</v>
      </c>
      <c r="AU551" s="18" t="s">
        <v>85</v>
      </c>
    </row>
    <row r="552" spans="2:65" s="1" customFormat="1" ht="24.75" customHeight="1" x14ac:dyDescent="0.2">
      <c r="B552" s="33"/>
      <c r="C552" s="129" t="s">
        <v>768</v>
      </c>
      <c r="D552" s="129" t="s">
        <v>210</v>
      </c>
      <c r="E552" s="130" t="s">
        <v>769</v>
      </c>
      <c r="F552" s="131" t="s">
        <v>770</v>
      </c>
      <c r="G552" s="132" t="s">
        <v>109</v>
      </c>
      <c r="H552" s="133">
        <v>191.06800000000001</v>
      </c>
      <c r="I552" s="134"/>
      <c r="J552" s="135">
        <f>ROUND(I552*H552,2)</f>
        <v>0</v>
      </c>
      <c r="K552" s="131" t="s">
        <v>213</v>
      </c>
      <c r="L552" s="33"/>
      <c r="M552" s="136" t="s">
        <v>19</v>
      </c>
      <c r="N552" s="137" t="s">
        <v>46</v>
      </c>
      <c r="P552" s="138">
        <f>O552*H552</f>
        <v>0</v>
      </c>
      <c r="Q552" s="138">
        <v>0</v>
      </c>
      <c r="R552" s="138">
        <f>Q552*H552</f>
        <v>0</v>
      </c>
      <c r="S552" s="138">
        <v>4.5999999999999999E-2</v>
      </c>
      <c r="T552" s="139">
        <f>S552*H552</f>
        <v>8.7891279999999998</v>
      </c>
      <c r="AR552" s="140" t="s">
        <v>214</v>
      </c>
      <c r="AT552" s="140" t="s">
        <v>210</v>
      </c>
      <c r="AU552" s="140" t="s">
        <v>85</v>
      </c>
      <c r="AY552" s="18" t="s">
        <v>208</v>
      </c>
      <c r="BE552" s="141">
        <f>IF(N552="základní",J552,0)</f>
        <v>0</v>
      </c>
      <c r="BF552" s="141">
        <f>IF(N552="snížená",J552,0)</f>
        <v>0</v>
      </c>
      <c r="BG552" s="141">
        <f>IF(N552="zákl. přenesená",J552,0)</f>
        <v>0</v>
      </c>
      <c r="BH552" s="141">
        <f>IF(N552="sníž. přenesená",J552,0)</f>
        <v>0</v>
      </c>
      <c r="BI552" s="141">
        <f>IF(N552="nulová",J552,0)</f>
        <v>0</v>
      </c>
      <c r="BJ552" s="18" t="s">
        <v>83</v>
      </c>
      <c r="BK552" s="141">
        <f>ROUND(I552*H552,2)</f>
        <v>0</v>
      </c>
      <c r="BL552" s="18" t="s">
        <v>214</v>
      </c>
      <c r="BM552" s="140" t="s">
        <v>771</v>
      </c>
    </row>
    <row r="553" spans="2:65" s="1" customFormat="1" x14ac:dyDescent="0.2">
      <c r="B553" s="33"/>
      <c r="D553" s="142" t="s">
        <v>216</v>
      </c>
      <c r="F553" s="143" t="s">
        <v>772</v>
      </c>
      <c r="I553" s="144"/>
      <c r="L553" s="33"/>
      <c r="M553" s="145"/>
      <c r="T553" s="54"/>
      <c r="AT553" s="18" t="s">
        <v>216</v>
      </c>
      <c r="AU553" s="18" t="s">
        <v>85</v>
      </c>
    </row>
    <row r="554" spans="2:65" s="12" customFormat="1" x14ac:dyDescent="0.2">
      <c r="B554" s="146"/>
      <c r="D554" s="147" t="s">
        <v>218</v>
      </c>
      <c r="E554" s="148" t="s">
        <v>19</v>
      </c>
      <c r="F554" s="149" t="s">
        <v>773</v>
      </c>
      <c r="H554" s="148" t="s">
        <v>19</v>
      </c>
      <c r="I554" s="150"/>
      <c r="L554" s="146"/>
      <c r="M554" s="151"/>
      <c r="T554" s="152"/>
      <c r="AT554" s="148" t="s">
        <v>218</v>
      </c>
      <c r="AU554" s="148" t="s">
        <v>85</v>
      </c>
      <c r="AV554" s="12" t="s">
        <v>83</v>
      </c>
      <c r="AW554" s="12" t="s">
        <v>35</v>
      </c>
      <c r="AX554" s="12" t="s">
        <v>75</v>
      </c>
      <c r="AY554" s="148" t="s">
        <v>208</v>
      </c>
    </row>
    <row r="555" spans="2:65" s="12" customFormat="1" x14ac:dyDescent="0.2">
      <c r="B555" s="146"/>
      <c r="D555" s="147" t="s">
        <v>218</v>
      </c>
      <c r="E555" s="148" t="s">
        <v>19</v>
      </c>
      <c r="F555" s="149" t="s">
        <v>689</v>
      </c>
      <c r="H555" s="148" t="s">
        <v>19</v>
      </c>
      <c r="I555" s="150"/>
      <c r="L555" s="146"/>
      <c r="M555" s="151"/>
      <c r="T555" s="152"/>
      <c r="AT555" s="148" t="s">
        <v>218</v>
      </c>
      <c r="AU555" s="148" t="s">
        <v>85</v>
      </c>
      <c r="AV555" s="12" t="s">
        <v>83</v>
      </c>
      <c r="AW555" s="12" t="s">
        <v>35</v>
      </c>
      <c r="AX555" s="12" t="s">
        <v>75</v>
      </c>
      <c r="AY555" s="148" t="s">
        <v>208</v>
      </c>
    </row>
    <row r="556" spans="2:65" s="13" customFormat="1" x14ac:dyDescent="0.2">
      <c r="B556" s="153"/>
      <c r="D556" s="147" t="s">
        <v>218</v>
      </c>
      <c r="E556" s="154" t="s">
        <v>19</v>
      </c>
      <c r="F556" s="155" t="s">
        <v>774</v>
      </c>
      <c r="H556" s="156">
        <v>9.9079999999999995</v>
      </c>
      <c r="I556" s="157"/>
      <c r="L556" s="153"/>
      <c r="M556" s="158"/>
      <c r="T556" s="159"/>
      <c r="AT556" s="154" t="s">
        <v>218</v>
      </c>
      <c r="AU556" s="154" t="s">
        <v>85</v>
      </c>
      <c r="AV556" s="13" t="s">
        <v>85</v>
      </c>
      <c r="AW556" s="13" t="s">
        <v>35</v>
      </c>
      <c r="AX556" s="13" t="s">
        <v>75</v>
      </c>
      <c r="AY556" s="154" t="s">
        <v>208</v>
      </c>
    </row>
    <row r="557" spans="2:65" s="13" customFormat="1" x14ac:dyDescent="0.2">
      <c r="B557" s="153"/>
      <c r="D557" s="147" t="s">
        <v>218</v>
      </c>
      <c r="E557" s="154" t="s">
        <v>19</v>
      </c>
      <c r="F557" s="155" t="s">
        <v>775</v>
      </c>
      <c r="H557" s="156">
        <v>27.344999999999999</v>
      </c>
      <c r="I557" s="157"/>
      <c r="L557" s="153"/>
      <c r="M557" s="158"/>
      <c r="T557" s="159"/>
      <c r="AT557" s="154" t="s">
        <v>218</v>
      </c>
      <c r="AU557" s="154" t="s">
        <v>85</v>
      </c>
      <c r="AV557" s="13" t="s">
        <v>85</v>
      </c>
      <c r="AW557" s="13" t="s">
        <v>35</v>
      </c>
      <c r="AX557" s="13" t="s">
        <v>75</v>
      </c>
      <c r="AY557" s="154" t="s">
        <v>208</v>
      </c>
    </row>
    <row r="558" spans="2:65" s="13" customFormat="1" x14ac:dyDescent="0.2">
      <c r="B558" s="153"/>
      <c r="D558" s="147" t="s">
        <v>218</v>
      </c>
      <c r="E558" s="154" t="s">
        <v>19</v>
      </c>
      <c r="F558" s="155" t="s">
        <v>776</v>
      </c>
      <c r="H558" s="156">
        <v>22.92</v>
      </c>
      <c r="I558" s="157"/>
      <c r="L558" s="153"/>
      <c r="M558" s="158"/>
      <c r="T558" s="159"/>
      <c r="AT558" s="154" t="s">
        <v>218</v>
      </c>
      <c r="AU558" s="154" t="s">
        <v>85</v>
      </c>
      <c r="AV558" s="13" t="s">
        <v>85</v>
      </c>
      <c r="AW558" s="13" t="s">
        <v>35</v>
      </c>
      <c r="AX558" s="13" t="s">
        <v>75</v>
      </c>
      <c r="AY558" s="154" t="s">
        <v>208</v>
      </c>
    </row>
    <row r="559" spans="2:65" s="13" customFormat="1" x14ac:dyDescent="0.2">
      <c r="B559" s="153"/>
      <c r="D559" s="147" t="s">
        <v>218</v>
      </c>
      <c r="E559" s="154" t="s">
        <v>19</v>
      </c>
      <c r="F559" s="155" t="s">
        <v>777</v>
      </c>
      <c r="H559" s="156">
        <v>4.6349999999999998</v>
      </c>
      <c r="I559" s="157"/>
      <c r="L559" s="153"/>
      <c r="M559" s="158"/>
      <c r="T559" s="159"/>
      <c r="AT559" s="154" t="s">
        <v>218</v>
      </c>
      <c r="AU559" s="154" t="s">
        <v>85</v>
      </c>
      <c r="AV559" s="13" t="s">
        <v>85</v>
      </c>
      <c r="AW559" s="13" t="s">
        <v>35</v>
      </c>
      <c r="AX559" s="13" t="s">
        <v>75</v>
      </c>
      <c r="AY559" s="154" t="s">
        <v>208</v>
      </c>
    </row>
    <row r="560" spans="2:65" s="13" customFormat="1" x14ac:dyDescent="0.2">
      <c r="B560" s="153"/>
      <c r="D560" s="147" t="s">
        <v>218</v>
      </c>
      <c r="E560" s="154" t="s">
        <v>19</v>
      </c>
      <c r="F560" s="155" t="s">
        <v>778</v>
      </c>
      <c r="H560" s="156">
        <v>6.827</v>
      </c>
      <c r="I560" s="157"/>
      <c r="L560" s="153"/>
      <c r="M560" s="158"/>
      <c r="T560" s="159"/>
      <c r="AT560" s="154" t="s">
        <v>218</v>
      </c>
      <c r="AU560" s="154" t="s">
        <v>85</v>
      </c>
      <c r="AV560" s="13" t="s">
        <v>85</v>
      </c>
      <c r="AW560" s="13" t="s">
        <v>35</v>
      </c>
      <c r="AX560" s="13" t="s">
        <v>75</v>
      </c>
      <c r="AY560" s="154" t="s">
        <v>208</v>
      </c>
    </row>
    <row r="561" spans="2:65" s="13" customFormat="1" x14ac:dyDescent="0.2">
      <c r="B561" s="153"/>
      <c r="D561" s="147" t="s">
        <v>218</v>
      </c>
      <c r="E561" s="154" t="s">
        <v>19</v>
      </c>
      <c r="F561" s="155" t="s">
        <v>779</v>
      </c>
      <c r="H561" s="156">
        <v>18.344999999999999</v>
      </c>
      <c r="I561" s="157"/>
      <c r="L561" s="153"/>
      <c r="M561" s="158"/>
      <c r="T561" s="159"/>
      <c r="AT561" s="154" t="s">
        <v>218</v>
      </c>
      <c r="AU561" s="154" t="s">
        <v>85</v>
      </c>
      <c r="AV561" s="13" t="s">
        <v>85</v>
      </c>
      <c r="AW561" s="13" t="s">
        <v>35</v>
      </c>
      <c r="AX561" s="13" t="s">
        <v>75</v>
      </c>
      <c r="AY561" s="154" t="s">
        <v>208</v>
      </c>
    </row>
    <row r="562" spans="2:65" s="13" customFormat="1" x14ac:dyDescent="0.2">
      <c r="B562" s="153"/>
      <c r="D562" s="147" t="s">
        <v>218</v>
      </c>
      <c r="E562" s="154" t="s">
        <v>19</v>
      </c>
      <c r="F562" s="155" t="s">
        <v>780</v>
      </c>
      <c r="H562" s="156">
        <v>35.82</v>
      </c>
      <c r="I562" s="157"/>
      <c r="L562" s="153"/>
      <c r="M562" s="158"/>
      <c r="T562" s="159"/>
      <c r="AT562" s="154" t="s">
        <v>218</v>
      </c>
      <c r="AU562" s="154" t="s">
        <v>85</v>
      </c>
      <c r="AV562" s="13" t="s">
        <v>85</v>
      </c>
      <c r="AW562" s="13" t="s">
        <v>35</v>
      </c>
      <c r="AX562" s="13" t="s">
        <v>75</v>
      </c>
      <c r="AY562" s="154" t="s">
        <v>208</v>
      </c>
    </row>
    <row r="563" spans="2:65" s="13" customFormat="1" x14ac:dyDescent="0.2">
      <c r="B563" s="153"/>
      <c r="D563" s="147" t="s">
        <v>218</v>
      </c>
      <c r="E563" s="154" t="s">
        <v>19</v>
      </c>
      <c r="F563" s="155" t="s">
        <v>781</v>
      </c>
      <c r="H563" s="156">
        <v>22.53</v>
      </c>
      <c r="I563" s="157"/>
      <c r="L563" s="153"/>
      <c r="M563" s="158"/>
      <c r="T563" s="159"/>
      <c r="AT563" s="154" t="s">
        <v>218</v>
      </c>
      <c r="AU563" s="154" t="s">
        <v>85</v>
      </c>
      <c r="AV563" s="13" t="s">
        <v>85</v>
      </c>
      <c r="AW563" s="13" t="s">
        <v>35</v>
      </c>
      <c r="AX563" s="13" t="s">
        <v>75</v>
      </c>
      <c r="AY563" s="154" t="s">
        <v>208</v>
      </c>
    </row>
    <row r="564" spans="2:65" s="13" customFormat="1" x14ac:dyDescent="0.2">
      <c r="B564" s="153"/>
      <c r="D564" s="147" t="s">
        <v>218</v>
      </c>
      <c r="E564" s="154" t="s">
        <v>19</v>
      </c>
      <c r="F564" s="155" t="s">
        <v>782</v>
      </c>
      <c r="H564" s="156">
        <v>18.75</v>
      </c>
      <c r="I564" s="157"/>
      <c r="L564" s="153"/>
      <c r="M564" s="158"/>
      <c r="T564" s="159"/>
      <c r="AT564" s="154" t="s">
        <v>218</v>
      </c>
      <c r="AU564" s="154" t="s">
        <v>85</v>
      </c>
      <c r="AV564" s="13" t="s">
        <v>85</v>
      </c>
      <c r="AW564" s="13" t="s">
        <v>35</v>
      </c>
      <c r="AX564" s="13" t="s">
        <v>75</v>
      </c>
      <c r="AY564" s="154" t="s">
        <v>208</v>
      </c>
    </row>
    <row r="565" spans="2:65" s="13" customFormat="1" x14ac:dyDescent="0.2">
      <c r="B565" s="153"/>
      <c r="D565" s="147" t="s">
        <v>218</v>
      </c>
      <c r="E565" s="154" t="s">
        <v>19</v>
      </c>
      <c r="F565" s="155" t="s">
        <v>783</v>
      </c>
      <c r="H565" s="156">
        <v>3.5630000000000002</v>
      </c>
      <c r="I565" s="157"/>
      <c r="L565" s="153"/>
      <c r="M565" s="158"/>
      <c r="T565" s="159"/>
      <c r="AT565" s="154" t="s">
        <v>218</v>
      </c>
      <c r="AU565" s="154" t="s">
        <v>85</v>
      </c>
      <c r="AV565" s="13" t="s">
        <v>85</v>
      </c>
      <c r="AW565" s="13" t="s">
        <v>35</v>
      </c>
      <c r="AX565" s="13" t="s">
        <v>75</v>
      </c>
      <c r="AY565" s="154" t="s">
        <v>208</v>
      </c>
    </row>
    <row r="566" spans="2:65" s="13" customFormat="1" x14ac:dyDescent="0.2">
      <c r="B566" s="153"/>
      <c r="D566" s="147" t="s">
        <v>218</v>
      </c>
      <c r="E566" s="154" t="s">
        <v>19</v>
      </c>
      <c r="F566" s="155" t="s">
        <v>784</v>
      </c>
      <c r="H566" s="156">
        <v>3.72</v>
      </c>
      <c r="I566" s="157"/>
      <c r="L566" s="153"/>
      <c r="M566" s="158"/>
      <c r="T566" s="159"/>
      <c r="AT566" s="154" t="s">
        <v>218</v>
      </c>
      <c r="AU566" s="154" t="s">
        <v>85</v>
      </c>
      <c r="AV566" s="13" t="s">
        <v>85</v>
      </c>
      <c r="AW566" s="13" t="s">
        <v>35</v>
      </c>
      <c r="AX566" s="13" t="s">
        <v>75</v>
      </c>
      <c r="AY566" s="154" t="s">
        <v>208</v>
      </c>
    </row>
    <row r="567" spans="2:65" s="13" customFormat="1" x14ac:dyDescent="0.2">
      <c r="B567" s="153"/>
      <c r="D567" s="147" t="s">
        <v>218</v>
      </c>
      <c r="E567" s="154" t="s">
        <v>19</v>
      </c>
      <c r="F567" s="155" t="s">
        <v>785</v>
      </c>
      <c r="H567" s="156">
        <v>13.478</v>
      </c>
      <c r="I567" s="157"/>
      <c r="L567" s="153"/>
      <c r="M567" s="158"/>
      <c r="T567" s="159"/>
      <c r="AT567" s="154" t="s">
        <v>218</v>
      </c>
      <c r="AU567" s="154" t="s">
        <v>85</v>
      </c>
      <c r="AV567" s="13" t="s">
        <v>85</v>
      </c>
      <c r="AW567" s="13" t="s">
        <v>35</v>
      </c>
      <c r="AX567" s="13" t="s">
        <v>75</v>
      </c>
      <c r="AY567" s="154" t="s">
        <v>208</v>
      </c>
    </row>
    <row r="568" spans="2:65" s="13" customFormat="1" x14ac:dyDescent="0.2">
      <c r="B568" s="153"/>
      <c r="D568" s="147" t="s">
        <v>218</v>
      </c>
      <c r="E568" s="154" t="s">
        <v>19</v>
      </c>
      <c r="F568" s="155" t="s">
        <v>786</v>
      </c>
      <c r="H568" s="156">
        <v>3.2269999999999999</v>
      </c>
      <c r="I568" s="157"/>
      <c r="L568" s="153"/>
      <c r="M568" s="158"/>
      <c r="T568" s="159"/>
      <c r="AT568" s="154" t="s">
        <v>218</v>
      </c>
      <c r="AU568" s="154" t="s">
        <v>85</v>
      </c>
      <c r="AV568" s="13" t="s">
        <v>85</v>
      </c>
      <c r="AW568" s="13" t="s">
        <v>35</v>
      </c>
      <c r="AX568" s="13" t="s">
        <v>75</v>
      </c>
      <c r="AY568" s="154" t="s">
        <v>208</v>
      </c>
    </row>
    <row r="569" spans="2:65" s="14" customFormat="1" x14ac:dyDescent="0.2">
      <c r="B569" s="160"/>
      <c r="D569" s="147" t="s">
        <v>218</v>
      </c>
      <c r="E569" s="161" t="s">
        <v>149</v>
      </c>
      <c r="F569" s="162" t="s">
        <v>221</v>
      </c>
      <c r="H569" s="163">
        <v>191.06800000000001</v>
      </c>
      <c r="I569" s="164"/>
      <c r="L569" s="160"/>
      <c r="M569" s="165"/>
      <c r="T569" s="166"/>
      <c r="AT569" s="161" t="s">
        <v>218</v>
      </c>
      <c r="AU569" s="161" t="s">
        <v>85</v>
      </c>
      <c r="AV569" s="14" t="s">
        <v>214</v>
      </c>
      <c r="AW569" s="14" t="s">
        <v>35</v>
      </c>
      <c r="AX569" s="14" t="s">
        <v>83</v>
      </c>
      <c r="AY569" s="161" t="s">
        <v>208</v>
      </c>
    </row>
    <row r="570" spans="2:65" s="1" customFormat="1" ht="24.75" customHeight="1" x14ac:dyDescent="0.2">
      <c r="B570" s="33"/>
      <c r="C570" s="129" t="s">
        <v>787</v>
      </c>
      <c r="D570" s="129" t="s">
        <v>210</v>
      </c>
      <c r="E570" s="130" t="s">
        <v>788</v>
      </c>
      <c r="F570" s="131" t="s">
        <v>789</v>
      </c>
      <c r="G570" s="132" t="s">
        <v>109</v>
      </c>
      <c r="H570" s="133">
        <v>58.755000000000003</v>
      </c>
      <c r="I570" s="134"/>
      <c r="J570" s="135">
        <f>ROUND(I570*H570,2)</f>
        <v>0</v>
      </c>
      <c r="K570" s="131" t="s">
        <v>213</v>
      </c>
      <c r="L570" s="33"/>
      <c r="M570" s="136" t="s">
        <v>19</v>
      </c>
      <c r="N570" s="137" t="s">
        <v>46</v>
      </c>
      <c r="P570" s="138">
        <f>O570*H570</f>
        <v>0</v>
      </c>
      <c r="Q570" s="138">
        <v>0</v>
      </c>
      <c r="R570" s="138">
        <f>Q570*H570</f>
        <v>0</v>
      </c>
      <c r="S570" s="138">
        <v>5.8999999999999997E-2</v>
      </c>
      <c r="T570" s="139">
        <f>S570*H570</f>
        <v>3.466545</v>
      </c>
      <c r="AR570" s="140" t="s">
        <v>214</v>
      </c>
      <c r="AT570" s="140" t="s">
        <v>210</v>
      </c>
      <c r="AU570" s="140" t="s">
        <v>85</v>
      </c>
      <c r="AY570" s="18" t="s">
        <v>208</v>
      </c>
      <c r="BE570" s="141">
        <f>IF(N570="základní",J570,0)</f>
        <v>0</v>
      </c>
      <c r="BF570" s="141">
        <f>IF(N570="snížená",J570,0)</f>
        <v>0</v>
      </c>
      <c r="BG570" s="141">
        <f>IF(N570="zákl. přenesená",J570,0)</f>
        <v>0</v>
      </c>
      <c r="BH570" s="141">
        <f>IF(N570="sníž. přenesená",J570,0)</f>
        <v>0</v>
      </c>
      <c r="BI570" s="141">
        <f>IF(N570="nulová",J570,0)</f>
        <v>0</v>
      </c>
      <c r="BJ570" s="18" t="s">
        <v>83</v>
      </c>
      <c r="BK570" s="141">
        <f>ROUND(I570*H570,2)</f>
        <v>0</v>
      </c>
      <c r="BL570" s="18" t="s">
        <v>214</v>
      </c>
      <c r="BM570" s="140" t="s">
        <v>790</v>
      </c>
    </row>
    <row r="571" spans="2:65" s="1" customFormat="1" x14ac:dyDescent="0.2">
      <c r="B571" s="33"/>
      <c r="D571" s="142" t="s">
        <v>216</v>
      </c>
      <c r="F571" s="143" t="s">
        <v>791</v>
      </c>
      <c r="I571" s="144"/>
      <c r="L571" s="33"/>
      <c r="M571" s="145"/>
      <c r="T571" s="54"/>
      <c r="AT571" s="18" t="s">
        <v>216</v>
      </c>
      <c r="AU571" s="18" t="s">
        <v>85</v>
      </c>
    </row>
    <row r="572" spans="2:65" s="12" customFormat="1" x14ac:dyDescent="0.2">
      <c r="B572" s="146"/>
      <c r="D572" s="147" t="s">
        <v>218</v>
      </c>
      <c r="E572" s="148" t="s">
        <v>19</v>
      </c>
      <c r="F572" s="149" t="s">
        <v>792</v>
      </c>
      <c r="H572" s="148" t="s">
        <v>19</v>
      </c>
      <c r="I572" s="150"/>
      <c r="L572" s="146"/>
      <c r="M572" s="151"/>
      <c r="T572" s="152"/>
      <c r="AT572" s="148" t="s">
        <v>218</v>
      </c>
      <c r="AU572" s="148" t="s">
        <v>85</v>
      </c>
      <c r="AV572" s="12" t="s">
        <v>83</v>
      </c>
      <c r="AW572" s="12" t="s">
        <v>35</v>
      </c>
      <c r="AX572" s="12" t="s">
        <v>75</v>
      </c>
      <c r="AY572" s="148" t="s">
        <v>208</v>
      </c>
    </row>
    <row r="573" spans="2:65" s="13" customFormat="1" x14ac:dyDescent="0.2">
      <c r="B573" s="153"/>
      <c r="D573" s="147" t="s">
        <v>218</v>
      </c>
      <c r="E573" s="154" t="s">
        <v>19</v>
      </c>
      <c r="F573" s="155" t="s">
        <v>793</v>
      </c>
      <c r="H573" s="156">
        <v>58.755000000000003</v>
      </c>
      <c r="I573" s="157"/>
      <c r="L573" s="153"/>
      <c r="M573" s="158"/>
      <c r="T573" s="159"/>
      <c r="AT573" s="154" t="s">
        <v>218</v>
      </c>
      <c r="AU573" s="154" t="s">
        <v>85</v>
      </c>
      <c r="AV573" s="13" t="s">
        <v>85</v>
      </c>
      <c r="AW573" s="13" t="s">
        <v>35</v>
      </c>
      <c r="AX573" s="13" t="s">
        <v>75</v>
      </c>
      <c r="AY573" s="154" t="s">
        <v>208</v>
      </c>
    </row>
    <row r="574" spans="2:65" s="14" customFormat="1" x14ac:dyDescent="0.2">
      <c r="B574" s="160"/>
      <c r="D574" s="147" t="s">
        <v>218</v>
      </c>
      <c r="E574" s="161" t="s">
        <v>152</v>
      </c>
      <c r="F574" s="162" t="s">
        <v>221</v>
      </c>
      <c r="H574" s="163">
        <v>58.755000000000003</v>
      </c>
      <c r="I574" s="164"/>
      <c r="L574" s="160"/>
      <c r="M574" s="165"/>
      <c r="T574" s="166"/>
      <c r="AT574" s="161" t="s">
        <v>218</v>
      </c>
      <c r="AU574" s="161" t="s">
        <v>85</v>
      </c>
      <c r="AV574" s="14" t="s">
        <v>214</v>
      </c>
      <c r="AW574" s="14" t="s">
        <v>35</v>
      </c>
      <c r="AX574" s="14" t="s">
        <v>83</v>
      </c>
      <c r="AY574" s="161" t="s">
        <v>208</v>
      </c>
    </row>
    <row r="575" spans="2:65" s="1" customFormat="1" ht="44.5" customHeight="1" x14ac:dyDescent="0.2">
      <c r="B575" s="33"/>
      <c r="C575" s="129" t="s">
        <v>794</v>
      </c>
      <c r="D575" s="129" t="s">
        <v>210</v>
      </c>
      <c r="E575" s="130" t="s">
        <v>795</v>
      </c>
      <c r="F575" s="131" t="s">
        <v>796</v>
      </c>
      <c r="G575" s="132" t="s">
        <v>109</v>
      </c>
      <c r="H575" s="133">
        <v>39.18</v>
      </c>
      <c r="I575" s="134"/>
      <c r="J575" s="135">
        <f>ROUND(I575*H575,2)</f>
        <v>0</v>
      </c>
      <c r="K575" s="131" t="s">
        <v>213</v>
      </c>
      <c r="L575" s="33"/>
      <c r="M575" s="136" t="s">
        <v>19</v>
      </c>
      <c r="N575" s="137" t="s">
        <v>46</v>
      </c>
      <c r="P575" s="138">
        <f>O575*H575</f>
        <v>0</v>
      </c>
      <c r="Q575" s="138">
        <v>0</v>
      </c>
      <c r="R575" s="138">
        <f>Q575*H575</f>
        <v>0</v>
      </c>
      <c r="S575" s="138">
        <v>0</v>
      </c>
      <c r="T575" s="139">
        <f>S575*H575</f>
        <v>0</v>
      </c>
      <c r="AR575" s="140" t="s">
        <v>214</v>
      </c>
      <c r="AT575" s="140" t="s">
        <v>210</v>
      </c>
      <c r="AU575" s="140" t="s">
        <v>85</v>
      </c>
      <c r="AY575" s="18" t="s">
        <v>208</v>
      </c>
      <c r="BE575" s="141">
        <f>IF(N575="základní",J575,0)</f>
        <v>0</v>
      </c>
      <c r="BF575" s="141">
        <f>IF(N575="snížená",J575,0)</f>
        <v>0</v>
      </c>
      <c r="BG575" s="141">
        <f>IF(N575="zákl. přenesená",J575,0)</f>
        <v>0</v>
      </c>
      <c r="BH575" s="141">
        <f>IF(N575="sníž. přenesená",J575,0)</f>
        <v>0</v>
      </c>
      <c r="BI575" s="141">
        <f>IF(N575="nulová",J575,0)</f>
        <v>0</v>
      </c>
      <c r="BJ575" s="18" t="s">
        <v>83</v>
      </c>
      <c r="BK575" s="141">
        <f>ROUND(I575*H575,2)</f>
        <v>0</v>
      </c>
      <c r="BL575" s="18" t="s">
        <v>214</v>
      </c>
      <c r="BM575" s="140" t="s">
        <v>797</v>
      </c>
    </row>
    <row r="576" spans="2:65" s="1" customFormat="1" x14ac:dyDescent="0.2">
      <c r="B576" s="33"/>
      <c r="D576" s="142" t="s">
        <v>216</v>
      </c>
      <c r="F576" s="143" t="s">
        <v>798</v>
      </c>
      <c r="I576" s="144"/>
      <c r="L576" s="33"/>
      <c r="M576" s="145"/>
      <c r="T576" s="54"/>
      <c r="AT576" s="18" t="s">
        <v>216</v>
      </c>
      <c r="AU576" s="18" t="s">
        <v>85</v>
      </c>
    </row>
    <row r="577" spans="2:65" s="13" customFormat="1" x14ac:dyDescent="0.2">
      <c r="B577" s="153"/>
      <c r="D577" s="147" t="s">
        <v>218</v>
      </c>
      <c r="E577" s="154" t="s">
        <v>19</v>
      </c>
      <c r="F577" s="155" t="s">
        <v>226</v>
      </c>
      <c r="H577" s="156">
        <v>39.18</v>
      </c>
      <c r="I577" s="157"/>
      <c r="L577" s="153"/>
      <c r="M577" s="158"/>
      <c r="T577" s="159"/>
      <c r="AT577" s="154" t="s">
        <v>218</v>
      </c>
      <c r="AU577" s="154" t="s">
        <v>85</v>
      </c>
      <c r="AV577" s="13" t="s">
        <v>85</v>
      </c>
      <c r="AW577" s="13" t="s">
        <v>35</v>
      </c>
      <c r="AX577" s="13" t="s">
        <v>75</v>
      </c>
      <c r="AY577" s="154" t="s">
        <v>208</v>
      </c>
    </row>
    <row r="578" spans="2:65" s="14" customFormat="1" x14ac:dyDescent="0.2">
      <c r="B578" s="160"/>
      <c r="D578" s="147" t="s">
        <v>218</v>
      </c>
      <c r="E578" s="161" t="s">
        <v>19</v>
      </c>
      <c r="F578" s="162" t="s">
        <v>221</v>
      </c>
      <c r="H578" s="163">
        <v>39.18</v>
      </c>
      <c r="I578" s="164"/>
      <c r="L578" s="160"/>
      <c r="M578" s="165"/>
      <c r="T578" s="166"/>
      <c r="AT578" s="161" t="s">
        <v>218</v>
      </c>
      <c r="AU578" s="161" t="s">
        <v>85</v>
      </c>
      <c r="AV578" s="14" t="s">
        <v>214</v>
      </c>
      <c r="AW578" s="14" t="s">
        <v>35</v>
      </c>
      <c r="AX578" s="14" t="s">
        <v>83</v>
      </c>
      <c r="AY578" s="161" t="s">
        <v>208</v>
      </c>
    </row>
    <row r="579" spans="2:65" s="1" customFormat="1" ht="15.75" customHeight="1" x14ac:dyDescent="0.2">
      <c r="B579" s="33"/>
      <c r="C579" s="129" t="s">
        <v>799</v>
      </c>
      <c r="D579" s="129" t="s">
        <v>210</v>
      </c>
      <c r="E579" s="130" t="s">
        <v>800</v>
      </c>
      <c r="F579" s="131" t="s">
        <v>801</v>
      </c>
      <c r="G579" s="132" t="s">
        <v>109</v>
      </c>
      <c r="H579" s="133">
        <v>249.82300000000001</v>
      </c>
      <c r="I579" s="134"/>
      <c r="J579" s="135">
        <f>ROUND(I579*H579,2)</f>
        <v>0</v>
      </c>
      <c r="K579" s="131" t="s">
        <v>213</v>
      </c>
      <c r="L579" s="33"/>
      <c r="M579" s="136" t="s">
        <v>19</v>
      </c>
      <c r="N579" s="137" t="s">
        <v>46</v>
      </c>
      <c r="P579" s="138">
        <f>O579*H579</f>
        <v>0</v>
      </c>
      <c r="Q579" s="138">
        <v>0</v>
      </c>
      <c r="R579" s="138">
        <f>Q579*H579</f>
        <v>0</v>
      </c>
      <c r="S579" s="138">
        <v>0</v>
      </c>
      <c r="T579" s="139">
        <f>S579*H579</f>
        <v>0</v>
      </c>
      <c r="AR579" s="140" t="s">
        <v>214</v>
      </c>
      <c r="AT579" s="140" t="s">
        <v>210</v>
      </c>
      <c r="AU579" s="140" t="s">
        <v>85</v>
      </c>
      <c r="AY579" s="18" t="s">
        <v>208</v>
      </c>
      <c r="BE579" s="141">
        <f>IF(N579="základní",J579,0)</f>
        <v>0</v>
      </c>
      <c r="BF579" s="141">
        <f>IF(N579="snížená",J579,0)</f>
        <v>0</v>
      </c>
      <c r="BG579" s="141">
        <f>IF(N579="zákl. přenesená",J579,0)</f>
        <v>0</v>
      </c>
      <c r="BH579" s="141">
        <f>IF(N579="sníž. přenesená",J579,0)</f>
        <v>0</v>
      </c>
      <c r="BI579" s="141">
        <f>IF(N579="nulová",J579,0)</f>
        <v>0</v>
      </c>
      <c r="BJ579" s="18" t="s">
        <v>83</v>
      </c>
      <c r="BK579" s="141">
        <f>ROUND(I579*H579,2)</f>
        <v>0</v>
      </c>
      <c r="BL579" s="18" t="s">
        <v>214</v>
      </c>
      <c r="BM579" s="140" t="s">
        <v>802</v>
      </c>
    </row>
    <row r="580" spans="2:65" s="1" customFormat="1" x14ac:dyDescent="0.2">
      <c r="B580" s="33"/>
      <c r="D580" s="142" t="s">
        <v>216</v>
      </c>
      <c r="F580" s="143" t="s">
        <v>803</v>
      </c>
      <c r="I580" s="144"/>
      <c r="L580" s="33"/>
      <c r="M580" s="145"/>
      <c r="T580" s="54"/>
      <c r="AT580" s="18" t="s">
        <v>216</v>
      </c>
      <c r="AU580" s="18" t="s">
        <v>85</v>
      </c>
    </row>
    <row r="581" spans="2:65" s="12" customFormat="1" x14ac:dyDescent="0.2">
      <c r="B581" s="146"/>
      <c r="D581" s="147" t="s">
        <v>218</v>
      </c>
      <c r="E581" s="148" t="s">
        <v>19</v>
      </c>
      <c r="F581" s="149" t="s">
        <v>804</v>
      </c>
      <c r="H581" s="148" t="s">
        <v>19</v>
      </c>
      <c r="I581" s="150"/>
      <c r="L581" s="146"/>
      <c r="M581" s="151"/>
      <c r="T581" s="152"/>
      <c r="AT581" s="148" t="s">
        <v>218</v>
      </c>
      <c r="AU581" s="148" t="s">
        <v>85</v>
      </c>
      <c r="AV581" s="12" t="s">
        <v>83</v>
      </c>
      <c r="AW581" s="12" t="s">
        <v>35</v>
      </c>
      <c r="AX581" s="12" t="s">
        <v>75</v>
      </c>
      <c r="AY581" s="148" t="s">
        <v>208</v>
      </c>
    </row>
    <row r="582" spans="2:65" s="13" customFormat="1" x14ac:dyDescent="0.2">
      <c r="B582" s="153"/>
      <c r="D582" s="147" t="s">
        <v>218</v>
      </c>
      <c r="E582" s="154" t="s">
        <v>19</v>
      </c>
      <c r="F582" s="155" t="s">
        <v>465</v>
      </c>
      <c r="H582" s="156">
        <v>191.06800000000001</v>
      </c>
      <c r="I582" s="157"/>
      <c r="L582" s="153"/>
      <c r="M582" s="158"/>
      <c r="T582" s="159"/>
      <c r="AT582" s="154" t="s">
        <v>218</v>
      </c>
      <c r="AU582" s="154" t="s">
        <v>85</v>
      </c>
      <c r="AV582" s="13" t="s">
        <v>85</v>
      </c>
      <c r="AW582" s="13" t="s">
        <v>35</v>
      </c>
      <c r="AX582" s="13" t="s">
        <v>75</v>
      </c>
      <c r="AY582" s="154" t="s">
        <v>208</v>
      </c>
    </row>
    <row r="583" spans="2:65" s="12" customFormat="1" x14ac:dyDescent="0.2">
      <c r="B583" s="146"/>
      <c r="D583" s="147" t="s">
        <v>218</v>
      </c>
      <c r="E583" s="148" t="s">
        <v>19</v>
      </c>
      <c r="F583" s="149" t="s">
        <v>792</v>
      </c>
      <c r="H583" s="148" t="s">
        <v>19</v>
      </c>
      <c r="I583" s="150"/>
      <c r="L583" s="146"/>
      <c r="M583" s="151"/>
      <c r="T583" s="152"/>
      <c r="AT583" s="148" t="s">
        <v>218</v>
      </c>
      <c r="AU583" s="148" t="s">
        <v>85</v>
      </c>
      <c r="AV583" s="12" t="s">
        <v>83</v>
      </c>
      <c r="AW583" s="12" t="s">
        <v>35</v>
      </c>
      <c r="AX583" s="12" t="s">
        <v>75</v>
      </c>
      <c r="AY583" s="148" t="s">
        <v>208</v>
      </c>
    </row>
    <row r="584" spans="2:65" s="13" customFormat="1" x14ac:dyDescent="0.2">
      <c r="B584" s="153"/>
      <c r="D584" s="147" t="s">
        <v>218</v>
      </c>
      <c r="E584" s="154" t="s">
        <v>19</v>
      </c>
      <c r="F584" s="155" t="s">
        <v>574</v>
      </c>
      <c r="H584" s="156">
        <v>58.755000000000003</v>
      </c>
      <c r="I584" s="157"/>
      <c r="L584" s="153"/>
      <c r="M584" s="158"/>
      <c r="T584" s="159"/>
      <c r="AT584" s="154" t="s">
        <v>218</v>
      </c>
      <c r="AU584" s="154" t="s">
        <v>85</v>
      </c>
      <c r="AV584" s="13" t="s">
        <v>85</v>
      </c>
      <c r="AW584" s="13" t="s">
        <v>35</v>
      </c>
      <c r="AX584" s="13" t="s">
        <v>75</v>
      </c>
      <c r="AY584" s="154" t="s">
        <v>208</v>
      </c>
    </row>
    <row r="585" spans="2:65" s="14" customFormat="1" x14ac:dyDescent="0.2">
      <c r="B585" s="160"/>
      <c r="D585" s="147" t="s">
        <v>218</v>
      </c>
      <c r="E585" s="161" t="s">
        <v>19</v>
      </c>
      <c r="F585" s="162" t="s">
        <v>221</v>
      </c>
      <c r="H585" s="163">
        <v>249.82300000000001</v>
      </c>
      <c r="I585" s="164"/>
      <c r="L585" s="160"/>
      <c r="M585" s="165"/>
      <c r="T585" s="166"/>
      <c r="AT585" s="161" t="s">
        <v>218</v>
      </c>
      <c r="AU585" s="161" t="s">
        <v>85</v>
      </c>
      <c r="AV585" s="14" t="s">
        <v>214</v>
      </c>
      <c r="AW585" s="14" t="s">
        <v>35</v>
      </c>
      <c r="AX585" s="14" t="s">
        <v>83</v>
      </c>
      <c r="AY585" s="161" t="s">
        <v>208</v>
      </c>
    </row>
    <row r="586" spans="2:65" s="11" customFormat="1" ht="22.75" customHeight="1" x14ac:dyDescent="0.25">
      <c r="B586" s="117"/>
      <c r="D586" s="118" t="s">
        <v>74</v>
      </c>
      <c r="E586" s="127" t="s">
        <v>805</v>
      </c>
      <c r="F586" s="127" t="s">
        <v>806</v>
      </c>
      <c r="I586" s="120"/>
      <c r="J586" s="128">
        <f>BK586</f>
        <v>0</v>
      </c>
      <c r="L586" s="117"/>
      <c r="M586" s="122"/>
      <c r="P586" s="123">
        <f>SUM(P587:P595)</f>
        <v>0</v>
      </c>
      <c r="R586" s="123">
        <f>SUM(R587:R595)</f>
        <v>0</v>
      </c>
      <c r="T586" s="124">
        <f>SUM(T587:T595)</f>
        <v>0</v>
      </c>
      <c r="AR586" s="118" t="s">
        <v>83</v>
      </c>
      <c r="AT586" s="125" t="s">
        <v>74</v>
      </c>
      <c r="AU586" s="125" t="s">
        <v>83</v>
      </c>
      <c r="AY586" s="118" t="s">
        <v>208</v>
      </c>
      <c r="BK586" s="126">
        <f>SUM(BK587:BK595)</f>
        <v>0</v>
      </c>
    </row>
    <row r="587" spans="2:65" s="1" customFormat="1" ht="24.75" customHeight="1" x14ac:dyDescent="0.2">
      <c r="B587" s="33"/>
      <c r="C587" s="129" t="s">
        <v>807</v>
      </c>
      <c r="D587" s="129" t="s">
        <v>210</v>
      </c>
      <c r="E587" s="130" t="s">
        <v>808</v>
      </c>
      <c r="F587" s="131" t="s">
        <v>809</v>
      </c>
      <c r="G587" s="132" t="s">
        <v>264</v>
      </c>
      <c r="H587" s="133">
        <v>117.61799999999999</v>
      </c>
      <c r="I587" s="134"/>
      <c r="J587" s="135">
        <f>ROUND(I587*H587,2)</f>
        <v>0</v>
      </c>
      <c r="K587" s="131" t="s">
        <v>213</v>
      </c>
      <c r="L587" s="33"/>
      <c r="M587" s="136" t="s">
        <v>19</v>
      </c>
      <c r="N587" s="137" t="s">
        <v>46</v>
      </c>
      <c r="P587" s="138">
        <f>O587*H587</f>
        <v>0</v>
      </c>
      <c r="Q587" s="138">
        <v>0</v>
      </c>
      <c r="R587" s="138">
        <f>Q587*H587</f>
        <v>0</v>
      </c>
      <c r="S587" s="138">
        <v>0</v>
      </c>
      <c r="T587" s="139">
        <f>S587*H587</f>
        <v>0</v>
      </c>
      <c r="AR587" s="140" t="s">
        <v>214</v>
      </c>
      <c r="AT587" s="140" t="s">
        <v>210</v>
      </c>
      <c r="AU587" s="140" t="s">
        <v>85</v>
      </c>
      <c r="AY587" s="18" t="s">
        <v>208</v>
      </c>
      <c r="BE587" s="141">
        <f>IF(N587="základní",J587,0)</f>
        <v>0</v>
      </c>
      <c r="BF587" s="141">
        <f>IF(N587="snížená",J587,0)</f>
        <v>0</v>
      </c>
      <c r="BG587" s="141">
        <f>IF(N587="zákl. přenesená",J587,0)</f>
        <v>0</v>
      </c>
      <c r="BH587" s="141">
        <f>IF(N587="sníž. přenesená",J587,0)</f>
        <v>0</v>
      </c>
      <c r="BI587" s="141">
        <f>IF(N587="nulová",J587,0)</f>
        <v>0</v>
      </c>
      <c r="BJ587" s="18" t="s">
        <v>83</v>
      </c>
      <c r="BK587" s="141">
        <f>ROUND(I587*H587,2)</f>
        <v>0</v>
      </c>
      <c r="BL587" s="18" t="s">
        <v>214</v>
      </c>
      <c r="BM587" s="140" t="s">
        <v>810</v>
      </c>
    </row>
    <row r="588" spans="2:65" s="1" customFormat="1" x14ac:dyDescent="0.2">
      <c r="B588" s="33"/>
      <c r="D588" s="142" t="s">
        <v>216</v>
      </c>
      <c r="F588" s="143" t="s">
        <v>811</v>
      </c>
      <c r="I588" s="144"/>
      <c r="L588" s="33"/>
      <c r="M588" s="145"/>
      <c r="T588" s="54"/>
      <c r="AT588" s="18" t="s">
        <v>216</v>
      </c>
      <c r="AU588" s="18" t="s">
        <v>85</v>
      </c>
    </row>
    <row r="589" spans="2:65" s="1" customFormat="1" ht="22.25" customHeight="1" x14ac:dyDescent="0.2">
      <c r="B589" s="33"/>
      <c r="C589" s="129" t="s">
        <v>812</v>
      </c>
      <c r="D589" s="129" t="s">
        <v>210</v>
      </c>
      <c r="E589" s="130" t="s">
        <v>813</v>
      </c>
      <c r="F589" s="131" t="s">
        <v>814</v>
      </c>
      <c r="G589" s="132" t="s">
        <v>264</v>
      </c>
      <c r="H589" s="133">
        <v>117.61799999999999</v>
      </c>
      <c r="I589" s="134"/>
      <c r="J589" s="135">
        <f>ROUND(I589*H589,2)</f>
        <v>0</v>
      </c>
      <c r="K589" s="131" t="s">
        <v>213</v>
      </c>
      <c r="L589" s="33"/>
      <c r="M589" s="136" t="s">
        <v>19</v>
      </c>
      <c r="N589" s="137" t="s">
        <v>46</v>
      </c>
      <c r="P589" s="138">
        <f>O589*H589</f>
        <v>0</v>
      </c>
      <c r="Q589" s="138">
        <v>0</v>
      </c>
      <c r="R589" s="138">
        <f>Q589*H589</f>
        <v>0</v>
      </c>
      <c r="S589" s="138">
        <v>0</v>
      </c>
      <c r="T589" s="139">
        <f>S589*H589</f>
        <v>0</v>
      </c>
      <c r="AR589" s="140" t="s">
        <v>214</v>
      </c>
      <c r="AT589" s="140" t="s">
        <v>210</v>
      </c>
      <c r="AU589" s="140" t="s">
        <v>85</v>
      </c>
      <c r="AY589" s="18" t="s">
        <v>208</v>
      </c>
      <c r="BE589" s="141">
        <f>IF(N589="základní",J589,0)</f>
        <v>0</v>
      </c>
      <c r="BF589" s="141">
        <f>IF(N589="snížená",J589,0)</f>
        <v>0</v>
      </c>
      <c r="BG589" s="141">
        <f>IF(N589="zákl. přenesená",J589,0)</f>
        <v>0</v>
      </c>
      <c r="BH589" s="141">
        <f>IF(N589="sníž. přenesená",J589,0)</f>
        <v>0</v>
      </c>
      <c r="BI589" s="141">
        <f>IF(N589="nulová",J589,0)</f>
        <v>0</v>
      </c>
      <c r="BJ589" s="18" t="s">
        <v>83</v>
      </c>
      <c r="BK589" s="141">
        <f>ROUND(I589*H589,2)</f>
        <v>0</v>
      </c>
      <c r="BL589" s="18" t="s">
        <v>214</v>
      </c>
      <c r="BM589" s="140" t="s">
        <v>815</v>
      </c>
    </row>
    <row r="590" spans="2:65" s="1" customFormat="1" x14ac:dyDescent="0.2">
      <c r="B590" s="33"/>
      <c r="D590" s="142" t="s">
        <v>216</v>
      </c>
      <c r="F590" s="143" t="s">
        <v>816</v>
      </c>
      <c r="I590" s="144"/>
      <c r="L590" s="33"/>
      <c r="M590" s="145"/>
      <c r="T590" s="54"/>
      <c r="AT590" s="18" t="s">
        <v>216</v>
      </c>
      <c r="AU590" s="18" t="s">
        <v>85</v>
      </c>
    </row>
    <row r="591" spans="2:65" s="1" customFormat="1" ht="24.75" customHeight="1" x14ac:dyDescent="0.2">
      <c r="B591" s="33"/>
      <c r="C591" s="129" t="s">
        <v>817</v>
      </c>
      <c r="D591" s="129" t="s">
        <v>210</v>
      </c>
      <c r="E591" s="130" t="s">
        <v>818</v>
      </c>
      <c r="F591" s="131" t="s">
        <v>819</v>
      </c>
      <c r="G591" s="132" t="s">
        <v>264</v>
      </c>
      <c r="H591" s="133">
        <v>2234.7420000000002</v>
      </c>
      <c r="I591" s="134"/>
      <c r="J591" s="135">
        <f>ROUND(I591*H591,2)</f>
        <v>0</v>
      </c>
      <c r="K591" s="131" t="s">
        <v>213</v>
      </c>
      <c r="L591" s="33"/>
      <c r="M591" s="136" t="s">
        <v>19</v>
      </c>
      <c r="N591" s="137" t="s">
        <v>46</v>
      </c>
      <c r="P591" s="138">
        <f>O591*H591</f>
        <v>0</v>
      </c>
      <c r="Q591" s="138">
        <v>0</v>
      </c>
      <c r="R591" s="138">
        <f>Q591*H591</f>
        <v>0</v>
      </c>
      <c r="S591" s="138">
        <v>0</v>
      </c>
      <c r="T591" s="139">
        <f>S591*H591</f>
        <v>0</v>
      </c>
      <c r="AR591" s="140" t="s">
        <v>214</v>
      </c>
      <c r="AT591" s="140" t="s">
        <v>210</v>
      </c>
      <c r="AU591" s="140" t="s">
        <v>85</v>
      </c>
      <c r="AY591" s="18" t="s">
        <v>208</v>
      </c>
      <c r="BE591" s="141">
        <f>IF(N591="základní",J591,0)</f>
        <v>0</v>
      </c>
      <c r="BF591" s="141">
        <f>IF(N591="snížená",J591,0)</f>
        <v>0</v>
      </c>
      <c r="BG591" s="141">
        <f>IF(N591="zákl. přenesená",J591,0)</f>
        <v>0</v>
      </c>
      <c r="BH591" s="141">
        <f>IF(N591="sníž. přenesená",J591,0)</f>
        <v>0</v>
      </c>
      <c r="BI591" s="141">
        <f>IF(N591="nulová",J591,0)</f>
        <v>0</v>
      </c>
      <c r="BJ591" s="18" t="s">
        <v>83</v>
      </c>
      <c r="BK591" s="141">
        <f>ROUND(I591*H591,2)</f>
        <v>0</v>
      </c>
      <c r="BL591" s="18" t="s">
        <v>214</v>
      </c>
      <c r="BM591" s="140" t="s">
        <v>820</v>
      </c>
    </row>
    <row r="592" spans="2:65" s="1" customFormat="1" x14ac:dyDescent="0.2">
      <c r="B592" s="33"/>
      <c r="D592" s="142" t="s">
        <v>216</v>
      </c>
      <c r="F592" s="143" t="s">
        <v>821</v>
      </c>
      <c r="I592" s="144"/>
      <c r="L592" s="33"/>
      <c r="M592" s="145"/>
      <c r="T592" s="54"/>
      <c r="AT592" s="18" t="s">
        <v>216</v>
      </c>
      <c r="AU592" s="18" t="s">
        <v>85</v>
      </c>
    </row>
    <row r="593" spans="2:65" s="13" customFormat="1" x14ac:dyDescent="0.2">
      <c r="B593" s="153"/>
      <c r="D593" s="147" t="s">
        <v>218</v>
      </c>
      <c r="F593" s="155" t="s">
        <v>822</v>
      </c>
      <c r="H593" s="156">
        <v>2234.7420000000002</v>
      </c>
      <c r="I593" s="157"/>
      <c r="L593" s="153"/>
      <c r="M593" s="158"/>
      <c r="T593" s="159"/>
      <c r="AT593" s="154" t="s">
        <v>218</v>
      </c>
      <c r="AU593" s="154" t="s">
        <v>85</v>
      </c>
      <c r="AV593" s="13" t="s">
        <v>85</v>
      </c>
      <c r="AW593" s="13" t="s">
        <v>4</v>
      </c>
      <c r="AX593" s="13" t="s">
        <v>83</v>
      </c>
      <c r="AY593" s="154" t="s">
        <v>208</v>
      </c>
    </row>
    <row r="594" spans="2:65" s="1" customFormat="1" ht="24.75" customHeight="1" x14ac:dyDescent="0.2">
      <c r="B594" s="33"/>
      <c r="C594" s="129" t="s">
        <v>823</v>
      </c>
      <c r="D594" s="129" t="s">
        <v>210</v>
      </c>
      <c r="E594" s="130" t="s">
        <v>824</v>
      </c>
      <c r="F594" s="131" t="s">
        <v>825</v>
      </c>
      <c r="G594" s="132" t="s">
        <v>264</v>
      </c>
      <c r="H594" s="133">
        <v>117.61799999999999</v>
      </c>
      <c r="I594" s="134"/>
      <c r="J594" s="135">
        <f>ROUND(I594*H594,2)</f>
        <v>0</v>
      </c>
      <c r="K594" s="131" t="s">
        <v>213</v>
      </c>
      <c r="L594" s="33"/>
      <c r="M594" s="136" t="s">
        <v>19</v>
      </c>
      <c r="N594" s="137" t="s">
        <v>46</v>
      </c>
      <c r="P594" s="138">
        <f>O594*H594</f>
        <v>0</v>
      </c>
      <c r="Q594" s="138">
        <v>0</v>
      </c>
      <c r="R594" s="138">
        <f>Q594*H594</f>
        <v>0</v>
      </c>
      <c r="S594" s="138">
        <v>0</v>
      </c>
      <c r="T594" s="139">
        <f>S594*H594</f>
        <v>0</v>
      </c>
      <c r="AR594" s="140" t="s">
        <v>214</v>
      </c>
      <c r="AT594" s="140" t="s">
        <v>210</v>
      </c>
      <c r="AU594" s="140" t="s">
        <v>85</v>
      </c>
      <c r="AY594" s="18" t="s">
        <v>208</v>
      </c>
      <c r="BE594" s="141">
        <f>IF(N594="základní",J594,0)</f>
        <v>0</v>
      </c>
      <c r="BF594" s="141">
        <f>IF(N594="snížená",J594,0)</f>
        <v>0</v>
      </c>
      <c r="BG594" s="141">
        <f>IF(N594="zákl. přenesená",J594,0)</f>
        <v>0</v>
      </c>
      <c r="BH594" s="141">
        <f>IF(N594="sníž. přenesená",J594,0)</f>
        <v>0</v>
      </c>
      <c r="BI594" s="141">
        <f>IF(N594="nulová",J594,0)</f>
        <v>0</v>
      </c>
      <c r="BJ594" s="18" t="s">
        <v>83</v>
      </c>
      <c r="BK594" s="141">
        <f>ROUND(I594*H594,2)</f>
        <v>0</v>
      </c>
      <c r="BL594" s="18" t="s">
        <v>214</v>
      </c>
      <c r="BM594" s="140" t="s">
        <v>826</v>
      </c>
    </row>
    <row r="595" spans="2:65" s="1" customFormat="1" x14ac:dyDescent="0.2">
      <c r="B595" s="33"/>
      <c r="D595" s="142" t="s">
        <v>216</v>
      </c>
      <c r="F595" s="143" t="s">
        <v>827</v>
      </c>
      <c r="I595" s="144"/>
      <c r="L595" s="33"/>
      <c r="M595" s="145"/>
      <c r="T595" s="54"/>
      <c r="AT595" s="18" t="s">
        <v>216</v>
      </c>
      <c r="AU595" s="18" t="s">
        <v>85</v>
      </c>
    </row>
    <row r="596" spans="2:65" s="11" customFormat="1" ht="22.75" customHeight="1" x14ac:dyDescent="0.25">
      <c r="B596" s="117"/>
      <c r="D596" s="118" t="s">
        <v>74</v>
      </c>
      <c r="E596" s="127" t="s">
        <v>828</v>
      </c>
      <c r="F596" s="127" t="s">
        <v>829</v>
      </c>
      <c r="I596" s="120"/>
      <c r="J596" s="128">
        <f>BK596</f>
        <v>0</v>
      </c>
      <c r="L596" s="117"/>
      <c r="M596" s="122"/>
      <c r="P596" s="123">
        <f>SUM(P597:P598)</f>
        <v>0</v>
      </c>
      <c r="R596" s="123">
        <f>SUM(R597:R598)</f>
        <v>0</v>
      </c>
      <c r="T596" s="124">
        <f>SUM(T597:T598)</f>
        <v>0</v>
      </c>
      <c r="AR596" s="118" t="s">
        <v>83</v>
      </c>
      <c r="AT596" s="125" t="s">
        <v>74</v>
      </c>
      <c r="AU596" s="125" t="s">
        <v>83</v>
      </c>
      <c r="AY596" s="118" t="s">
        <v>208</v>
      </c>
      <c r="BK596" s="126">
        <f>SUM(BK597:BK598)</f>
        <v>0</v>
      </c>
    </row>
    <row r="597" spans="2:65" s="1" customFormat="1" ht="33.4" customHeight="1" x14ac:dyDescent="0.2">
      <c r="B597" s="33"/>
      <c r="C597" s="129" t="s">
        <v>830</v>
      </c>
      <c r="D597" s="129" t="s">
        <v>210</v>
      </c>
      <c r="E597" s="130" t="s">
        <v>831</v>
      </c>
      <c r="F597" s="131" t="s">
        <v>832</v>
      </c>
      <c r="G597" s="132" t="s">
        <v>264</v>
      </c>
      <c r="H597" s="133">
        <v>155.91499999999999</v>
      </c>
      <c r="I597" s="134"/>
      <c r="J597" s="135">
        <f>ROUND(I597*H597,2)</f>
        <v>0</v>
      </c>
      <c r="K597" s="131" t="s">
        <v>213</v>
      </c>
      <c r="L597" s="33"/>
      <c r="M597" s="136" t="s">
        <v>19</v>
      </c>
      <c r="N597" s="137" t="s">
        <v>46</v>
      </c>
      <c r="P597" s="138">
        <f>O597*H597</f>
        <v>0</v>
      </c>
      <c r="Q597" s="138">
        <v>0</v>
      </c>
      <c r="R597" s="138">
        <f>Q597*H597</f>
        <v>0</v>
      </c>
      <c r="S597" s="138">
        <v>0</v>
      </c>
      <c r="T597" s="139">
        <f>S597*H597</f>
        <v>0</v>
      </c>
      <c r="AR597" s="140" t="s">
        <v>214</v>
      </c>
      <c r="AT597" s="140" t="s">
        <v>210</v>
      </c>
      <c r="AU597" s="140" t="s">
        <v>85</v>
      </c>
      <c r="AY597" s="18" t="s">
        <v>208</v>
      </c>
      <c r="BE597" s="141">
        <f>IF(N597="základní",J597,0)</f>
        <v>0</v>
      </c>
      <c r="BF597" s="141">
        <f>IF(N597="snížená",J597,0)</f>
        <v>0</v>
      </c>
      <c r="BG597" s="141">
        <f>IF(N597="zákl. přenesená",J597,0)</f>
        <v>0</v>
      </c>
      <c r="BH597" s="141">
        <f>IF(N597="sníž. přenesená",J597,0)</f>
        <v>0</v>
      </c>
      <c r="BI597" s="141">
        <f>IF(N597="nulová",J597,0)</f>
        <v>0</v>
      </c>
      <c r="BJ597" s="18" t="s">
        <v>83</v>
      </c>
      <c r="BK597" s="141">
        <f>ROUND(I597*H597,2)</f>
        <v>0</v>
      </c>
      <c r="BL597" s="18" t="s">
        <v>214</v>
      </c>
      <c r="BM597" s="140" t="s">
        <v>833</v>
      </c>
    </row>
    <row r="598" spans="2:65" s="1" customFormat="1" x14ac:dyDescent="0.2">
      <c r="B598" s="33"/>
      <c r="D598" s="142" t="s">
        <v>216</v>
      </c>
      <c r="F598" s="143" t="s">
        <v>834</v>
      </c>
      <c r="I598" s="144"/>
      <c r="L598" s="33"/>
      <c r="M598" s="145"/>
      <c r="T598" s="54"/>
      <c r="AT598" s="18" t="s">
        <v>216</v>
      </c>
      <c r="AU598" s="18" t="s">
        <v>85</v>
      </c>
    </row>
    <row r="599" spans="2:65" s="11" customFormat="1" ht="25.9" customHeight="1" x14ac:dyDescent="0.35">
      <c r="B599" s="117"/>
      <c r="D599" s="118" t="s">
        <v>74</v>
      </c>
      <c r="E599" s="119" t="s">
        <v>835</v>
      </c>
      <c r="F599" s="119" t="s">
        <v>836</v>
      </c>
      <c r="I599" s="120"/>
      <c r="J599" s="121">
        <f>BK599</f>
        <v>0</v>
      </c>
      <c r="L599" s="117"/>
      <c r="M599" s="122"/>
      <c r="P599" s="123">
        <f>P600+P660+P670+P683+P717+P799+P872+P997+P1078+P1094+P1146</f>
        <v>0</v>
      </c>
      <c r="R599" s="123">
        <f>R600+R660+R670+R683+R717+R799+R872+R997+R1078+R1094+R1146</f>
        <v>13.631257920000003</v>
      </c>
      <c r="T599" s="124">
        <f>T600+T660+T670+T683+T717+T799+T872+T997+T1078+T1094+T1146</f>
        <v>17.41799692</v>
      </c>
      <c r="AR599" s="118" t="s">
        <v>85</v>
      </c>
      <c r="AT599" s="125" t="s">
        <v>74</v>
      </c>
      <c r="AU599" s="125" t="s">
        <v>75</v>
      </c>
      <c r="AY599" s="118" t="s">
        <v>208</v>
      </c>
      <c r="BK599" s="126">
        <f>BK600+BK660+BK670+BK683+BK717+BK799+BK872+BK997+BK1078+BK1094+BK1146</f>
        <v>0</v>
      </c>
    </row>
    <row r="600" spans="2:65" s="11" customFormat="1" ht="22.75" customHeight="1" x14ac:dyDescent="0.25">
      <c r="B600" s="117"/>
      <c r="D600" s="118" t="s">
        <v>74</v>
      </c>
      <c r="E600" s="127" t="s">
        <v>837</v>
      </c>
      <c r="F600" s="127" t="s">
        <v>838</v>
      </c>
      <c r="I600" s="120"/>
      <c r="J600" s="128">
        <f>BK600</f>
        <v>0</v>
      </c>
      <c r="L600" s="117"/>
      <c r="M600" s="122"/>
      <c r="P600" s="123">
        <f>SUM(P601:P659)</f>
        <v>0</v>
      </c>
      <c r="R600" s="123">
        <f>SUM(R601:R659)</f>
        <v>2.5051145000000004</v>
      </c>
      <c r="T600" s="124">
        <f>SUM(T601:T659)</f>
        <v>0</v>
      </c>
      <c r="AR600" s="118" t="s">
        <v>85</v>
      </c>
      <c r="AT600" s="125" t="s">
        <v>74</v>
      </c>
      <c r="AU600" s="125" t="s">
        <v>83</v>
      </c>
      <c r="AY600" s="118" t="s">
        <v>208</v>
      </c>
      <c r="BK600" s="126">
        <f>SUM(BK601:BK659)</f>
        <v>0</v>
      </c>
    </row>
    <row r="601" spans="2:65" s="1" customFormat="1" ht="24.75" customHeight="1" x14ac:dyDescent="0.2">
      <c r="B601" s="33"/>
      <c r="C601" s="129" t="s">
        <v>839</v>
      </c>
      <c r="D601" s="129" t="s">
        <v>210</v>
      </c>
      <c r="E601" s="130" t="s">
        <v>840</v>
      </c>
      <c r="F601" s="131" t="s">
        <v>841</v>
      </c>
      <c r="G601" s="132" t="s">
        <v>109</v>
      </c>
      <c r="H601" s="133">
        <v>132.06</v>
      </c>
      <c r="I601" s="134"/>
      <c r="J601" s="135">
        <f>ROUND(I601*H601,2)</f>
        <v>0</v>
      </c>
      <c r="K601" s="131" t="s">
        <v>213</v>
      </c>
      <c r="L601" s="33"/>
      <c r="M601" s="136" t="s">
        <v>19</v>
      </c>
      <c r="N601" s="137" t="s">
        <v>46</v>
      </c>
      <c r="P601" s="138">
        <f>O601*H601</f>
        <v>0</v>
      </c>
      <c r="Q601" s="138">
        <v>0</v>
      </c>
      <c r="R601" s="138">
        <f>Q601*H601</f>
        <v>0</v>
      </c>
      <c r="S601" s="138">
        <v>0</v>
      </c>
      <c r="T601" s="139">
        <f>S601*H601</f>
        <v>0</v>
      </c>
      <c r="AR601" s="140" t="s">
        <v>312</v>
      </c>
      <c r="AT601" s="140" t="s">
        <v>210</v>
      </c>
      <c r="AU601" s="140" t="s">
        <v>85</v>
      </c>
      <c r="AY601" s="18" t="s">
        <v>208</v>
      </c>
      <c r="BE601" s="141">
        <f>IF(N601="základní",J601,0)</f>
        <v>0</v>
      </c>
      <c r="BF601" s="141">
        <f>IF(N601="snížená",J601,0)</f>
        <v>0</v>
      </c>
      <c r="BG601" s="141">
        <f>IF(N601="zákl. přenesená",J601,0)</f>
        <v>0</v>
      </c>
      <c r="BH601" s="141">
        <f>IF(N601="sníž. přenesená",J601,0)</f>
        <v>0</v>
      </c>
      <c r="BI601" s="141">
        <f>IF(N601="nulová",J601,0)</f>
        <v>0</v>
      </c>
      <c r="BJ601" s="18" t="s">
        <v>83</v>
      </c>
      <c r="BK601" s="141">
        <f>ROUND(I601*H601,2)</f>
        <v>0</v>
      </c>
      <c r="BL601" s="18" t="s">
        <v>312</v>
      </c>
      <c r="BM601" s="140" t="s">
        <v>842</v>
      </c>
    </row>
    <row r="602" spans="2:65" s="1" customFormat="1" x14ac:dyDescent="0.2">
      <c r="B602" s="33"/>
      <c r="D602" s="142" t="s">
        <v>216</v>
      </c>
      <c r="F602" s="143" t="s">
        <v>843</v>
      </c>
      <c r="I602" s="144"/>
      <c r="L602" s="33"/>
      <c r="M602" s="145"/>
      <c r="T602" s="54"/>
      <c r="AT602" s="18" t="s">
        <v>216</v>
      </c>
      <c r="AU602" s="18" t="s">
        <v>85</v>
      </c>
    </row>
    <row r="603" spans="2:65" s="12" customFormat="1" x14ac:dyDescent="0.2">
      <c r="B603" s="146"/>
      <c r="D603" s="147" t="s">
        <v>218</v>
      </c>
      <c r="E603" s="148" t="s">
        <v>19</v>
      </c>
      <c r="F603" s="149" t="s">
        <v>278</v>
      </c>
      <c r="H603" s="148" t="s">
        <v>19</v>
      </c>
      <c r="I603" s="150"/>
      <c r="L603" s="146"/>
      <c r="M603" s="151"/>
      <c r="T603" s="152"/>
      <c r="AT603" s="148" t="s">
        <v>218</v>
      </c>
      <c r="AU603" s="148" t="s">
        <v>85</v>
      </c>
      <c r="AV603" s="12" t="s">
        <v>83</v>
      </c>
      <c r="AW603" s="12" t="s">
        <v>35</v>
      </c>
      <c r="AX603" s="12" t="s">
        <v>75</v>
      </c>
      <c r="AY603" s="148" t="s">
        <v>208</v>
      </c>
    </row>
    <row r="604" spans="2:65" s="13" customFormat="1" x14ac:dyDescent="0.2">
      <c r="B604" s="153"/>
      <c r="D604" s="147" t="s">
        <v>218</v>
      </c>
      <c r="E604" s="154" t="s">
        <v>19</v>
      </c>
      <c r="F604" s="155" t="s">
        <v>279</v>
      </c>
      <c r="H604" s="156">
        <v>132.06</v>
      </c>
      <c r="I604" s="157"/>
      <c r="L604" s="153"/>
      <c r="M604" s="158"/>
      <c r="T604" s="159"/>
      <c r="AT604" s="154" t="s">
        <v>218</v>
      </c>
      <c r="AU604" s="154" t="s">
        <v>85</v>
      </c>
      <c r="AV604" s="13" t="s">
        <v>85</v>
      </c>
      <c r="AW604" s="13" t="s">
        <v>35</v>
      </c>
      <c r="AX604" s="13" t="s">
        <v>75</v>
      </c>
      <c r="AY604" s="154" t="s">
        <v>208</v>
      </c>
    </row>
    <row r="605" spans="2:65" s="14" customFormat="1" x14ac:dyDescent="0.2">
      <c r="B605" s="160"/>
      <c r="D605" s="147" t="s">
        <v>218</v>
      </c>
      <c r="E605" s="161" t="s">
        <v>19</v>
      </c>
      <c r="F605" s="162" t="s">
        <v>221</v>
      </c>
      <c r="H605" s="163">
        <v>132.06</v>
      </c>
      <c r="I605" s="164"/>
      <c r="L605" s="160"/>
      <c r="M605" s="165"/>
      <c r="T605" s="166"/>
      <c r="AT605" s="161" t="s">
        <v>218</v>
      </c>
      <c r="AU605" s="161" t="s">
        <v>85</v>
      </c>
      <c r="AV605" s="14" t="s">
        <v>214</v>
      </c>
      <c r="AW605" s="14" t="s">
        <v>35</v>
      </c>
      <c r="AX605" s="14" t="s">
        <v>83</v>
      </c>
      <c r="AY605" s="161" t="s">
        <v>208</v>
      </c>
    </row>
    <row r="606" spans="2:65" s="1" customFormat="1" ht="15.75" customHeight="1" x14ac:dyDescent="0.2">
      <c r="B606" s="33"/>
      <c r="C606" s="168" t="s">
        <v>844</v>
      </c>
      <c r="D606" s="168" t="s">
        <v>346</v>
      </c>
      <c r="E606" s="169" t="s">
        <v>845</v>
      </c>
      <c r="F606" s="170" t="s">
        <v>846</v>
      </c>
      <c r="G606" s="171" t="s">
        <v>847</v>
      </c>
      <c r="H606" s="172">
        <v>39.618000000000002</v>
      </c>
      <c r="I606" s="173"/>
      <c r="J606" s="174">
        <f>ROUND(I606*H606,2)</f>
        <v>0</v>
      </c>
      <c r="K606" s="170" t="s">
        <v>213</v>
      </c>
      <c r="L606" s="175"/>
      <c r="M606" s="176" t="s">
        <v>19</v>
      </c>
      <c r="N606" s="177" t="s">
        <v>46</v>
      </c>
      <c r="P606" s="138">
        <f>O606*H606</f>
        <v>0</v>
      </c>
      <c r="Q606" s="138">
        <v>1E-3</v>
      </c>
      <c r="R606" s="138">
        <f>Q606*H606</f>
        <v>3.9618E-2</v>
      </c>
      <c r="S606" s="138">
        <v>0</v>
      </c>
      <c r="T606" s="139">
        <f>S606*H606</f>
        <v>0</v>
      </c>
      <c r="AR606" s="140" t="s">
        <v>432</v>
      </c>
      <c r="AT606" s="140" t="s">
        <v>346</v>
      </c>
      <c r="AU606" s="140" t="s">
        <v>85</v>
      </c>
      <c r="AY606" s="18" t="s">
        <v>208</v>
      </c>
      <c r="BE606" s="141">
        <f>IF(N606="základní",J606,0)</f>
        <v>0</v>
      </c>
      <c r="BF606" s="141">
        <f>IF(N606="snížená",J606,0)</f>
        <v>0</v>
      </c>
      <c r="BG606" s="141">
        <f>IF(N606="zákl. přenesená",J606,0)</f>
        <v>0</v>
      </c>
      <c r="BH606" s="141">
        <f>IF(N606="sníž. přenesená",J606,0)</f>
        <v>0</v>
      </c>
      <c r="BI606" s="141">
        <f>IF(N606="nulová",J606,0)</f>
        <v>0</v>
      </c>
      <c r="BJ606" s="18" t="s">
        <v>83</v>
      </c>
      <c r="BK606" s="141">
        <f>ROUND(I606*H606,2)</f>
        <v>0</v>
      </c>
      <c r="BL606" s="18" t="s">
        <v>312</v>
      </c>
      <c r="BM606" s="140" t="s">
        <v>848</v>
      </c>
    </row>
    <row r="607" spans="2:65" s="13" customFormat="1" x14ac:dyDescent="0.2">
      <c r="B607" s="153"/>
      <c r="D607" s="147" t="s">
        <v>218</v>
      </c>
      <c r="F607" s="155" t="s">
        <v>849</v>
      </c>
      <c r="H607" s="156">
        <v>39.618000000000002</v>
      </c>
      <c r="I607" s="157"/>
      <c r="L607" s="153"/>
      <c r="M607" s="158"/>
      <c r="T607" s="159"/>
      <c r="AT607" s="154" t="s">
        <v>218</v>
      </c>
      <c r="AU607" s="154" t="s">
        <v>85</v>
      </c>
      <c r="AV607" s="13" t="s">
        <v>85</v>
      </c>
      <c r="AW607" s="13" t="s">
        <v>4</v>
      </c>
      <c r="AX607" s="13" t="s">
        <v>83</v>
      </c>
      <c r="AY607" s="154" t="s">
        <v>208</v>
      </c>
    </row>
    <row r="608" spans="2:65" s="1" customFormat="1" ht="24.75" customHeight="1" x14ac:dyDescent="0.2">
      <c r="B608" s="33"/>
      <c r="C608" s="129" t="s">
        <v>850</v>
      </c>
      <c r="D608" s="129" t="s">
        <v>210</v>
      </c>
      <c r="E608" s="130" t="s">
        <v>851</v>
      </c>
      <c r="F608" s="131" t="s">
        <v>852</v>
      </c>
      <c r="G608" s="132" t="s">
        <v>109</v>
      </c>
      <c r="H608" s="133">
        <v>40.759</v>
      </c>
      <c r="I608" s="134"/>
      <c r="J608" s="135">
        <f>ROUND(I608*H608,2)</f>
        <v>0</v>
      </c>
      <c r="K608" s="131" t="s">
        <v>213</v>
      </c>
      <c r="L608" s="33"/>
      <c r="M608" s="136" t="s">
        <v>19</v>
      </c>
      <c r="N608" s="137" t="s">
        <v>46</v>
      </c>
      <c r="P608" s="138">
        <f>O608*H608</f>
        <v>0</v>
      </c>
      <c r="Q608" s="138">
        <v>0</v>
      </c>
      <c r="R608" s="138">
        <f>Q608*H608</f>
        <v>0</v>
      </c>
      <c r="S608" s="138">
        <v>0</v>
      </c>
      <c r="T608" s="139">
        <f>S608*H608</f>
        <v>0</v>
      </c>
      <c r="AR608" s="140" t="s">
        <v>312</v>
      </c>
      <c r="AT608" s="140" t="s">
        <v>210</v>
      </c>
      <c r="AU608" s="140" t="s">
        <v>85</v>
      </c>
      <c r="AY608" s="18" t="s">
        <v>208</v>
      </c>
      <c r="BE608" s="141">
        <f>IF(N608="základní",J608,0)</f>
        <v>0</v>
      </c>
      <c r="BF608" s="141">
        <f>IF(N608="snížená",J608,0)</f>
        <v>0</v>
      </c>
      <c r="BG608" s="141">
        <f>IF(N608="zákl. přenesená",J608,0)</f>
        <v>0</v>
      </c>
      <c r="BH608" s="141">
        <f>IF(N608="sníž. přenesená",J608,0)</f>
        <v>0</v>
      </c>
      <c r="BI608" s="141">
        <f>IF(N608="nulová",J608,0)</f>
        <v>0</v>
      </c>
      <c r="BJ608" s="18" t="s">
        <v>83</v>
      </c>
      <c r="BK608" s="141">
        <f>ROUND(I608*H608,2)</f>
        <v>0</v>
      </c>
      <c r="BL608" s="18" t="s">
        <v>312</v>
      </c>
      <c r="BM608" s="140" t="s">
        <v>853</v>
      </c>
    </row>
    <row r="609" spans="2:65" s="1" customFormat="1" x14ac:dyDescent="0.2">
      <c r="B609" s="33"/>
      <c r="D609" s="142" t="s">
        <v>216</v>
      </c>
      <c r="F609" s="143" t="s">
        <v>854</v>
      </c>
      <c r="I609" s="144"/>
      <c r="L609" s="33"/>
      <c r="M609" s="145"/>
      <c r="T609" s="54"/>
      <c r="AT609" s="18" t="s">
        <v>216</v>
      </c>
      <c r="AU609" s="18" t="s">
        <v>85</v>
      </c>
    </row>
    <row r="610" spans="2:65" s="13" customFormat="1" x14ac:dyDescent="0.2">
      <c r="B610" s="153"/>
      <c r="D610" s="147" t="s">
        <v>218</v>
      </c>
      <c r="E610" s="154" t="s">
        <v>19</v>
      </c>
      <c r="F610" s="155" t="s">
        <v>855</v>
      </c>
      <c r="H610" s="156">
        <v>40.759</v>
      </c>
      <c r="I610" s="157"/>
      <c r="L610" s="153"/>
      <c r="M610" s="158"/>
      <c r="T610" s="159"/>
      <c r="AT610" s="154" t="s">
        <v>218</v>
      </c>
      <c r="AU610" s="154" t="s">
        <v>85</v>
      </c>
      <c r="AV610" s="13" t="s">
        <v>85</v>
      </c>
      <c r="AW610" s="13" t="s">
        <v>35</v>
      </c>
      <c r="AX610" s="13" t="s">
        <v>75</v>
      </c>
      <c r="AY610" s="154" t="s">
        <v>208</v>
      </c>
    </row>
    <row r="611" spans="2:65" s="14" customFormat="1" x14ac:dyDescent="0.2">
      <c r="B611" s="160"/>
      <c r="D611" s="147" t="s">
        <v>218</v>
      </c>
      <c r="E611" s="161" t="s">
        <v>19</v>
      </c>
      <c r="F611" s="162" t="s">
        <v>221</v>
      </c>
      <c r="H611" s="163">
        <v>40.759</v>
      </c>
      <c r="I611" s="164"/>
      <c r="L611" s="160"/>
      <c r="M611" s="165"/>
      <c r="T611" s="166"/>
      <c r="AT611" s="161" t="s">
        <v>218</v>
      </c>
      <c r="AU611" s="161" t="s">
        <v>85</v>
      </c>
      <c r="AV611" s="14" t="s">
        <v>214</v>
      </c>
      <c r="AW611" s="14" t="s">
        <v>35</v>
      </c>
      <c r="AX611" s="14" t="s">
        <v>83</v>
      </c>
      <c r="AY611" s="161" t="s">
        <v>208</v>
      </c>
    </row>
    <row r="612" spans="2:65" s="1" customFormat="1" ht="15.75" customHeight="1" x14ac:dyDescent="0.2">
      <c r="B612" s="33"/>
      <c r="C612" s="168" t="s">
        <v>856</v>
      </c>
      <c r="D612" s="168" t="s">
        <v>346</v>
      </c>
      <c r="E612" s="169" t="s">
        <v>845</v>
      </c>
      <c r="F612" s="170" t="s">
        <v>846</v>
      </c>
      <c r="G612" s="171" t="s">
        <v>847</v>
      </c>
      <c r="H612" s="172">
        <v>12.228</v>
      </c>
      <c r="I612" s="173"/>
      <c r="J612" s="174">
        <f>ROUND(I612*H612,2)</f>
        <v>0</v>
      </c>
      <c r="K612" s="170" t="s">
        <v>213</v>
      </c>
      <c r="L612" s="175"/>
      <c r="M612" s="176" t="s">
        <v>19</v>
      </c>
      <c r="N612" s="177" t="s">
        <v>46</v>
      </c>
      <c r="P612" s="138">
        <f>O612*H612</f>
        <v>0</v>
      </c>
      <c r="Q612" s="138">
        <v>1E-3</v>
      </c>
      <c r="R612" s="138">
        <f>Q612*H612</f>
        <v>1.2227999999999999E-2</v>
      </c>
      <c r="S612" s="138">
        <v>0</v>
      </c>
      <c r="T612" s="139">
        <f>S612*H612</f>
        <v>0</v>
      </c>
      <c r="AR612" s="140" t="s">
        <v>432</v>
      </c>
      <c r="AT612" s="140" t="s">
        <v>346</v>
      </c>
      <c r="AU612" s="140" t="s">
        <v>85</v>
      </c>
      <c r="AY612" s="18" t="s">
        <v>208</v>
      </c>
      <c r="BE612" s="141">
        <f>IF(N612="základní",J612,0)</f>
        <v>0</v>
      </c>
      <c r="BF612" s="141">
        <f>IF(N612="snížená",J612,0)</f>
        <v>0</v>
      </c>
      <c r="BG612" s="141">
        <f>IF(N612="zákl. přenesená",J612,0)</f>
        <v>0</v>
      </c>
      <c r="BH612" s="141">
        <f>IF(N612="sníž. přenesená",J612,0)</f>
        <v>0</v>
      </c>
      <c r="BI612" s="141">
        <f>IF(N612="nulová",J612,0)</f>
        <v>0</v>
      </c>
      <c r="BJ612" s="18" t="s">
        <v>83</v>
      </c>
      <c r="BK612" s="141">
        <f>ROUND(I612*H612,2)</f>
        <v>0</v>
      </c>
      <c r="BL612" s="18" t="s">
        <v>312</v>
      </c>
      <c r="BM612" s="140" t="s">
        <v>857</v>
      </c>
    </row>
    <row r="613" spans="2:65" s="13" customFormat="1" x14ac:dyDescent="0.2">
      <c r="B613" s="153"/>
      <c r="D613" s="147" t="s">
        <v>218</v>
      </c>
      <c r="F613" s="155" t="s">
        <v>858</v>
      </c>
      <c r="H613" s="156">
        <v>12.228</v>
      </c>
      <c r="I613" s="157"/>
      <c r="L613" s="153"/>
      <c r="M613" s="158"/>
      <c r="T613" s="159"/>
      <c r="AT613" s="154" t="s">
        <v>218</v>
      </c>
      <c r="AU613" s="154" t="s">
        <v>85</v>
      </c>
      <c r="AV613" s="13" t="s">
        <v>85</v>
      </c>
      <c r="AW613" s="13" t="s">
        <v>4</v>
      </c>
      <c r="AX613" s="13" t="s">
        <v>83</v>
      </c>
      <c r="AY613" s="154" t="s">
        <v>208</v>
      </c>
    </row>
    <row r="614" spans="2:65" s="1" customFormat="1" ht="15.75" customHeight="1" x14ac:dyDescent="0.2">
      <c r="B614" s="33"/>
      <c r="C614" s="129" t="s">
        <v>859</v>
      </c>
      <c r="D614" s="129" t="s">
        <v>210</v>
      </c>
      <c r="E614" s="130" t="s">
        <v>860</v>
      </c>
      <c r="F614" s="131" t="s">
        <v>861</v>
      </c>
      <c r="G614" s="132" t="s">
        <v>109</v>
      </c>
      <c r="H614" s="133">
        <v>264.12</v>
      </c>
      <c r="I614" s="134"/>
      <c r="J614" s="135">
        <f>ROUND(I614*H614,2)</f>
        <v>0</v>
      </c>
      <c r="K614" s="131" t="s">
        <v>213</v>
      </c>
      <c r="L614" s="33"/>
      <c r="M614" s="136" t="s">
        <v>19</v>
      </c>
      <c r="N614" s="137" t="s">
        <v>46</v>
      </c>
      <c r="P614" s="138">
        <f>O614*H614</f>
        <v>0</v>
      </c>
      <c r="Q614" s="138">
        <v>4.0000000000000002E-4</v>
      </c>
      <c r="R614" s="138">
        <f>Q614*H614</f>
        <v>0.10564800000000001</v>
      </c>
      <c r="S614" s="138">
        <v>0</v>
      </c>
      <c r="T614" s="139">
        <f>S614*H614</f>
        <v>0</v>
      </c>
      <c r="AR614" s="140" t="s">
        <v>312</v>
      </c>
      <c r="AT614" s="140" t="s">
        <v>210</v>
      </c>
      <c r="AU614" s="140" t="s">
        <v>85</v>
      </c>
      <c r="AY614" s="18" t="s">
        <v>208</v>
      </c>
      <c r="BE614" s="141">
        <f>IF(N614="základní",J614,0)</f>
        <v>0</v>
      </c>
      <c r="BF614" s="141">
        <f>IF(N614="snížená",J614,0)</f>
        <v>0</v>
      </c>
      <c r="BG614" s="141">
        <f>IF(N614="zákl. přenesená",J614,0)</f>
        <v>0</v>
      </c>
      <c r="BH614" s="141">
        <f>IF(N614="sníž. přenesená",J614,0)</f>
        <v>0</v>
      </c>
      <c r="BI614" s="141">
        <f>IF(N614="nulová",J614,0)</f>
        <v>0</v>
      </c>
      <c r="BJ614" s="18" t="s">
        <v>83</v>
      </c>
      <c r="BK614" s="141">
        <f>ROUND(I614*H614,2)</f>
        <v>0</v>
      </c>
      <c r="BL614" s="18" t="s">
        <v>312</v>
      </c>
      <c r="BM614" s="140" t="s">
        <v>862</v>
      </c>
    </row>
    <row r="615" spans="2:65" s="1" customFormat="1" x14ac:dyDescent="0.2">
      <c r="B615" s="33"/>
      <c r="D615" s="142" t="s">
        <v>216</v>
      </c>
      <c r="F615" s="143" t="s">
        <v>863</v>
      </c>
      <c r="I615" s="144"/>
      <c r="L615" s="33"/>
      <c r="M615" s="145"/>
      <c r="T615" s="54"/>
      <c r="AT615" s="18" t="s">
        <v>216</v>
      </c>
      <c r="AU615" s="18" t="s">
        <v>85</v>
      </c>
    </row>
    <row r="616" spans="2:65" s="1" customFormat="1" ht="24.75" customHeight="1" x14ac:dyDescent="0.2">
      <c r="B616" s="33"/>
      <c r="C616" s="168" t="s">
        <v>864</v>
      </c>
      <c r="D616" s="168" t="s">
        <v>346</v>
      </c>
      <c r="E616" s="169" t="s">
        <v>865</v>
      </c>
      <c r="F616" s="170" t="s">
        <v>866</v>
      </c>
      <c r="G616" s="171" t="s">
        <v>109</v>
      </c>
      <c r="H616" s="172">
        <v>153.916</v>
      </c>
      <c r="I616" s="173"/>
      <c r="J616" s="174">
        <f>ROUND(I616*H616,2)</f>
        <v>0</v>
      </c>
      <c r="K616" s="170" t="s">
        <v>213</v>
      </c>
      <c r="L616" s="175"/>
      <c r="M616" s="176" t="s">
        <v>19</v>
      </c>
      <c r="N616" s="177" t="s">
        <v>46</v>
      </c>
      <c r="P616" s="138">
        <f>O616*H616</f>
        <v>0</v>
      </c>
      <c r="Q616" s="138">
        <v>5.4000000000000003E-3</v>
      </c>
      <c r="R616" s="138">
        <f>Q616*H616</f>
        <v>0.83114640000000006</v>
      </c>
      <c r="S616" s="138">
        <v>0</v>
      </c>
      <c r="T616" s="139">
        <f>S616*H616</f>
        <v>0</v>
      </c>
      <c r="AR616" s="140" t="s">
        <v>432</v>
      </c>
      <c r="AT616" s="140" t="s">
        <v>346</v>
      </c>
      <c r="AU616" s="140" t="s">
        <v>85</v>
      </c>
      <c r="AY616" s="18" t="s">
        <v>208</v>
      </c>
      <c r="BE616" s="141">
        <f>IF(N616="základní",J616,0)</f>
        <v>0</v>
      </c>
      <c r="BF616" s="141">
        <f>IF(N616="snížená",J616,0)</f>
        <v>0</v>
      </c>
      <c r="BG616" s="141">
        <f>IF(N616="zákl. přenesená",J616,0)</f>
        <v>0</v>
      </c>
      <c r="BH616" s="141">
        <f>IF(N616="sníž. přenesená",J616,0)</f>
        <v>0</v>
      </c>
      <c r="BI616" s="141">
        <f>IF(N616="nulová",J616,0)</f>
        <v>0</v>
      </c>
      <c r="BJ616" s="18" t="s">
        <v>83</v>
      </c>
      <c r="BK616" s="141">
        <f>ROUND(I616*H616,2)</f>
        <v>0</v>
      </c>
      <c r="BL616" s="18" t="s">
        <v>312</v>
      </c>
      <c r="BM616" s="140" t="s">
        <v>867</v>
      </c>
    </row>
    <row r="617" spans="2:65" s="12" customFormat="1" x14ac:dyDescent="0.2">
      <c r="B617" s="146"/>
      <c r="D617" s="147" t="s">
        <v>218</v>
      </c>
      <c r="E617" s="148" t="s">
        <v>19</v>
      </c>
      <c r="F617" s="149" t="s">
        <v>278</v>
      </c>
      <c r="H617" s="148" t="s">
        <v>19</v>
      </c>
      <c r="I617" s="150"/>
      <c r="L617" s="146"/>
      <c r="M617" s="151"/>
      <c r="T617" s="152"/>
      <c r="AT617" s="148" t="s">
        <v>218</v>
      </c>
      <c r="AU617" s="148" t="s">
        <v>85</v>
      </c>
      <c r="AV617" s="12" t="s">
        <v>83</v>
      </c>
      <c r="AW617" s="12" t="s">
        <v>35</v>
      </c>
      <c r="AX617" s="12" t="s">
        <v>75</v>
      </c>
      <c r="AY617" s="148" t="s">
        <v>208</v>
      </c>
    </row>
    <row r="618" spans="2:65" s="13" customFormat="1" x14ac:dyDescent="0.2">
      <c r="B618" s="153"/>
      <c r="D618" s="147" t="s">
        <v>218</v>
      </c>
      <c r="E618" s="154" t="s">
        <v>19</v>
      </c>
      <c r="F618" s="155" t="s">
        <v>279</v>
      </c>
      <c r="H618" s="156">
        <v>132.06</v>
      </c>
      <c r="I618" s="157"/>
      <c r="L618" s="153"/>
      <c r="M618" s="158"/>
      <c r="T618" s="159"/>
      <c r="AT618" s="154" t="s">
        <v>218</v>
      </c>
      <c r="AU618" s="154" t="s">
        <v>85</v>
      </c>
      <c r="AV618" s="13" t="s">
        <v>85</v>
      </c>
      <c r="AW618" s="13" t="s">
        <v>35</v>
      </c>
      <c r="AX618" s="13" t="s">
        <v>75</v>
      </c>
      <c r="AY618" s="154" t="s">
        <v>208</v>
      </c>
    </row>
    <row r="619" spans="2:65" s="14" customFormat="1" x14ac:dyDescent="0.2">
      <c r="B619" s="160"/>
      <c r="D619" s="147" t="s">
        <v>218</v>
      </c>
      <c r="E619" s="161" t="s">
        <v>19</v>
      </c>
      <c r="F619" s="162" t="s">
        <v>221</v>
      </c>
      <c r="H619" s="163">
        <v>132.06</v>
      </c>
      <c r="I619" s="164"/>
      <c r="L619" s="160"/>
      <c r="M619" s="165"/>
      <c r="T619" s="166"/>
      <c r="AT619" s="161" t="s">
        <v>218</v>
      </c>
      <c r="AU619" s="161" t="s">
        <v>85</v>
      </c>
      <c r="AV619" s="14" t="s">
        <v>214</v>
      </c>
      <c r="AW619" s="14" t="s">
        <v>35</v>
      </c>
      <c r="AX619" s="14" t="s">
        <v>83</v>
      </c>
      <c r="AY619" s="161" t="s">
        <v>208</v>
      </c>
    </row>
    <row r="620" spans="2:65" s="13" customFormat="1" x14ac:dyDescent="0.2">
      <c r="B620" s="153"/>
      <c r="D620" s="147" t="s">
        <v>218</v>
      </c>
      <c r="F620" s="155" t="s">
        <v>868</v>
      </c>
      <c r="H620" s="156">
        <v>153.916</v>
      </c>
      <c r="I620" s="157"/>
      <c r="L620" s="153"/>
      <c r="M620" s="158"/>
      <c r="T620" s="159"/>
      <c r="AT620" s="154" t="s">
        <v>218</v>
      </c>
      <c r="AU620" s="154" t="s">
        <v>85</v>
      </c>
      <c r="AV620" s="13" t="s">
        <v>85</v>
      </c>
      <c r="AW620" s="13" t="s">
        <v>4</v>
      </c>
      <c r="AX620" s="13" t="s">
        <v>83</v>
      </c>
      <c r="AY620" s="154" t="s">
        <v>208</v>
      </c>
    </row>
    <row r="621" spans="2:65" s="1" customFormat="1" ht="24.75" customHeight="1" x14ac:dyDescent="0.2">
      <c r="B621" s="33"/>
      <c r="C621" s="168" t="s">
        <v>869</v>
      </c>
      <c r="D621" s="168" t="s">
        <v>346</v>
      </c>
      <c r="E621" s="169" t="s">
        <v>870</v>
      </c>
      <c r="F621" s="170" t="s">
        <v>871</v>
      </c>
      <c r="G621" s="171" t="s">
        <v>109</v>
      </c>
      <c r="H621" s="172">
        <v>153.916</v>
      </c>
      <c r="I621" s="173"/>
      <c r="J621" s="174">
        <f>ROUND(I621*H621,2)</f>
        <v>0</v>
      </c>
      <c r="K621" s="170" t="s">
        <v>213</v>
      </c>
      <c r="L621" s="175"/>
      <c r="M621" s="176" t="s">
        <v>19</v>
      </c>
      <c r="N621" s="177" t="s">
        <v>46</v>
      </c>
      <c r="P621" s="138">
        <f>O621*H621</f>
        <v>0</v>
      </c>
      <c r="Q621" s="138">
        <v>4.7000000000000002E-3</v>
      </c>
      <c r="R621" s="138">
        <f>Q621*H621</f>
        <v>0.72340519999999997</v>
      </c>
      <c r="S621" s="138">
        <v>0</v>
      </c>
      <c r="T621" s="139">
        <f>S621*H621</f>
        <v>0</v>
      </c>
      <c r="AR621" s="140" t="s">
        <v>432</v>
      </c>
      <c r="AT621" s="140" t="s">
        <v>346</v>
      </c>
      <c r="AU621" s="140" t="s">
        <v>85</v>
      </c>
      <c r="AY621" s="18" t="s">
        <v>208</v>
      </c>
      <c r="BE621" s="141">
        <f>IF(N621="základní",J621,0)</f>
        <v>0</v>
      </c>
      <c r="BF621" s="141">
        <f>IF(N621="snížená",J621,0)</f>
        <v>0</v>
      </c>
      <c r="BG621" s="141">
        <f>IF(N621="zákl. přenesená",J621,0)</f>
        <v>0</v>
      </c>
      <c r="BH621" s="141">
        <f>IF(N621="sníž. přenesená",J621,0)</f>
        <v>0</v>
      </c>
      <c r="BI621" s="141">
        <f>IF(N621="nulová",J621,0)</f>
        <v>0</v>
      </c>
      <c r="BJ621" s="18" t="s">
        <v>83</v>
      </c>
      <c r="BK621" s="141">
        <f>ROUND(I621*H621,2)</f>
        <v>0</v>
      </c>
      <c r="BL621" s="18" t="s">
        <v>312</v>
      </c>
      <c r="BM621" s="140" t="s">
        <v>872</v>
      </c>
    </row>
    <row r="622" spans="2:65" s="12" customFormat="1" x14ac:dyDescent="0.2">
      <c r="B622" s="146"/>
      <c r="D622" s="147" t="s">
        <v>218</v>
      </c>
      <c r="E622" s="148" t="s">
        <v>19</v>
      </c>
      <c r="F622" s="149" t="s">
        <v>278</v>
      </c>
      <c r="H622" s="148" t="s">
        <v>19</v>
      </c>
      <c r="I622" s="150"/>
      <c r="L622" s="146"/>
      <c r="M622" s="151"/>
      <c r="T622" s="152"/>
      <c r="AT622" s="148" t="s">
        <v>218</v>
      </c>
      <c r="AU622" s="148" t="s">
        <v>85</v>
      </c>
      <c r="AV622" s="12" t="s">
        <v>83</v>
      </c>
      <c r="AW622" s="12" t="s">
        <v>35</v>
      </c>
      <c r="AX622" s="12" t="s">
        <v>75</v>
      </c>
      <c r="AY622" s="148" t="s">
        <v>208</v>
      </c>
    </row>
    <row r="623" spans="2:65" s="13" customFormat="1" x14ac:dyDescent="0.2">
      <c r="B623" s="153"/>
      <c r="D623" s="147" t="s">
        <v>218</v>
      </c>
      <c r="E623" s="154" t="s">
        <v>19</v>
      </c>
      <c r="F623" s="155" t="s">
        <v>279</v>
      </c>
      <c r="H623" s="156">
        <v>132.06</v>
      </c>
      <c r="I623" s="157"/>
      <c r="L623" s="153"/>
      <c r="M623" s="158"/>
      <c r="T623" s="159"/>
      <c r="AT623" s="154" t="s">
        <v>218</v>
      </c>
      <c r="AU623" s="154" t="s">
        <v>85</v>
      </c>
      <c r="AV623" s="13" t="s">
        <v>85</v>
      </c>
      <c r="AW623" s="13" t="s">
        <v>35</v>
      </c>
      <c r="AX623" s="13" t="s">
        <v>75</v>
      </c>
      <c r="AY623" s="154" t="s">
        <v>208</v>
      </c>
    </row>
    <row r="624" spans="2:65" s="14" customFormat="1" x14ac:dyDescent="0.2">
      <c r="B624" s="160"/>
      <c r="D624" s="147" t="s">
        <v>218</v>
      </c>
      <c r="E624" s="161" t="s">
        <v>19</v>
      </c>
      <c r="F624" s="162" t="s">
        <v>221</v>
      </c>
      <c r="H624" s="163">
        <v>132.06</v>
      </c>
      <c r="I624" s="164"/>
      <c r="L624" s="160"/>
      <c r="M624" s="165"/>
      <c r="T624" s="166"/>
      <c r="AT624" s="161" t="s">
        <v>218</v>
      </c>
      <c r="AU624" s="161" t="s">
        <v>85</v>
      </c>
      <c r="AV624" s="14" t="s">
        <v>214</v>
      </c>
      <c r="AW624" s="14" t="s">
        <v>35</v>
      </c>
      <c r="AX624" s="14" t="s">
        <v>83</v>
      </c>
      <c r="AY624" s="161" t="s">
        <v>208</v>
      </c>
    </row>
    <row r="625" spans="2:65" s="13" customFormat="1" x14ac:dyDescent="0.2">
      <c r="B625" s="153"/>
      <c r="D625" s="147" t="s">
        <v>218</v>
      </c>
      <c r="F625" s="155" t="s">
        <v>868</v>
      </c>
      <c r="H625" s="156">
        <v>153.916</v>
      </c>
      <c r="I625" s="157"/>
      <c r="L625" s="153"/>
      <c r="M625" s="158"/>
      <c r="T625" s="159"/>
      <c r="AT625" s="154" t="s">
        <v>218</v>
      </c>
      <c r="AU625" s="154" t="s">
        <v>85</v>
      </c>
      <c r="AV625" s="13" t="s">
        <v>85</v>
      </c>
      <c r="AW625" s="13" t="s">
        <v>4</v>
      </c>
      <c r="AX625" s="13" t="s">
        <v>83</v>
      </c>
      <c r="AY625" s="154" t="s">
        <v>208</v>
      </c>
    </row>
    <row r="626" spans="2:65" s="1" customFormat="1" ht="15.75" customHeight="1" x14ac:dyDescent="0.2">
      <c r="B626" s="33"/>
      <c r="C626" s="129" t="s">
        <v>873</v>
      </c>
      <c r="D626" s="129" t="s">
        <v>210</v>
      </c>
      <c r="E626" s="130" t="s">
        <v>874</v>
      </c>
      <c r="F626" s="131" t="s">
        <v>875</v>
      </c>
      <c r="G626" s="132" t="s">
        <v>109</v>
      </c>
      <c r="H626" s="133">
        <v>81.518000000000001</v>
      </c>
      <c r="I626" s="134"/>
      <c r="J626" s="135">
        <f>ROUND(I626*H626,2)</f>
        <v>0</v>
      </c>
      <c r="K626" s="131" t="s">
        <v>213</v>
      </c>
      <c r="L626" s="33"/>
      <c r="M626" s="136" t="s">
        <v>19</v>
      </c>
      <c r="N626" s="137" t="s">
        <v>46</v>
      </c>
      <c r="P626" s="138">
        <f>O626*H626</f>
        <v>0</v>
      </c>
      <c r="Q626" s="138">
        <v>4.0000000000000002E-4</v>
      </c>
      <c r="R626" s="138">
        <f>Q626*H626</f>
        <v>3.2607200000000003E-2</v>
      </c>
      <c r="S626" s="138">
        <v>0</v>
      </c>
      <c r="T626" s="139">
        <f>S626*H626</f>
        <v>0</v>
      </c>
      <c r="AR626" s="140" t="s">
        <v>312</v>
      </c>
      <c r="AT626" s="140" t="s">
        <v>210</v>
      </c>
      <c r="AU626" s="140" t="s">
        <v>85</v>
      </c>
      <c r="AY626" s="18" t="s">
        <v>208</v>
      </c>
      <c r="BE626" s="141">
        <f>IF(N626="základní",J626,0)</f>
        <v>0</v>
      </c>
      <c r="BF626" s="141">
        <f>IF(N626="snížená",J626,0)</f>
        <v>0</v>
      </c>
      <c r="BG626" s="141">
        <f>IF(N626="zákl. přenesená",J626,0)</f>
        <v>0</v>
      </c>
      <c r="BH626" s="141">
        <f>IF(N626="sníž. přenesená",J626,0)</f>
        <v>0</v>
      </c>
      <c r="BI626" s="141">
        <f>IF(N626="nulová",J626,0)</f>
        <v>0</v>
      </c>
      <c r="BJ626" s="18" t="s">
        <v>83</v>
      </c>
      <c r="BK626" s="141">
        <f>ROUND(I626*H626,2)</f>
        <v>0</v>
      </c>
      <c r="BL626" s="18" t="s">
        <v>312</v>
      </c>
      <c r="BM626" s="140" t="s">
        <v>876</v>
      </c>
    </row>
    <row r="627" spans="2:65" s="1" customFormat="1" x14ac:dyDescent="0.2">
      <c r="B627" s="33"/>
      <c r="D627" s="142" t="s">
        <v>216</v>
      </c>
      <c r="F627" s="143" t="s">
        <v>877</v>
      </c>
      <c r="I627" s="144"/>
      <c r="L627" s="33"/>
      <c r="M627" s="145"/>
      <c r="T627" s="54"/>
      <c r="AT627" s="18" t="s">
        <v>216</v>
      </c>
      <c r="AU627" s="18" t="s">
        <v>85</v>
      </c>
    </row>
    <row r="628" spans="2:65" s="1" customFormat="1" ht="24.75" customHeight="1" x14ac:dyDescent="0.2">
      <c r="B628" s="33"/>
      <c r="C628" s="168" t="s">
        <v>878</v>
      </c>
      <c r="D628" s="168" t="s">
        <v>346</v>
      </c>
      <c r="E628" s="169" t="s">
        <v>865</v>
      </c>
      <c r="F628" s="170" t="s">
        <v>866</v>
      </c>
      <c r="G628" s="171" t="s">
        <v>109</v>
      </c>
      <c r="H628" s="172">
        <v>49.767000000000003</v>
      </c>
      <c r="I628" s="173"/>
      <c r="J628" s="174">
        <f>ROUND(I628*H628,2)</f>
        <v>0</v>
      </c>
      <c r="K628" s="170" t="s">
        <v>213</v>
      </c>
      <c r="L628" s="175"/>
      <c r="M628" s="176" t="s">
        <v>19</v>
      </c>
      <c r="N628" s="177" t="s">
        <v>46</v>
      </c>
      <c r="P628" s="138">
        <f>O628*H628</f>
        <v>0</v>
      </c>
      <c r="Q628" s="138">
        <v>5.4000000000000003E-3</v>
      </c>
      <c r="R628" s="138">
        <f>Q628*H628</f>
        <v>0.26874180000000003</v>
      </c>
      <c r="S628" s="138">
        <v>0</v>
      </c>
      <c r="T628" s="139">
        <f>S628*H628</f>
        <v>0</v>
      </c>
      <c r="AR628" s="140" t="s">
        <v>432</v>
      </c>
      <c r="AT628" s="140" t="s">
        <v>346</v>
      </c>
      <c r="AU628" s="140" t="s">
        <v>85</v>
      </c>
      <c r="AY628" s="18" t="s">
        <v>208</v>
      </c>
      <c r="BE628" s="141">
        <f>IF(N628="základní",J628,0)</f>
        <v>0</v>
      </c>
      <c r="BF628" s="141">
        <f>IF(N628="snížená",J628,0)</f>
        <v>0</v>
      </c>
      <c r="BG628" s="141">
        <f>IF(N628="zákl. přenesená",J628,0)</f>
        <v>0</v>
      </c>
      <c r="BH628" s="141">
        <f>IF(N628="sníž. přenesená",J628,0)</f>
        <v>0</v>
      </c>
      <c r="BI628" s="141">
        <f>IF(N628="nulová",J628,0)</f>
        <v>0</v>
      </c>
      <c r="BJ628" s="18" t="s">
        <v>83</v>
      </c>
      <c r="BK628" s="141">
        <f>ROUND(I628*H628,2)</f>
        <v>0</v>
      </c>
      <c r="BL628" s="18" t="s">
        <v>312</v>
      </c>
      <c r="BM628" s="140" t="s">
        <v>879</v>
      </c>
    </row>
    <row r="629" spans="2:65" s="12" customFormat="1" x14ac:dyDescent="0.2">
      <c r="B629" s="146"/>
      <c r="D629" s="147" t="s">
        <v>218</v>
      </c>
      <c r="E629" s="148" t="s">
        <v>19</v>
      </c>
      <c r="F629" s="149" t="s">
        <v>380</v>
      </c>
      <c r="H629" s="148" t="s">
        <v>19</v>
      </c>
      <c r="I629" s="150"/>
      <c r="L629" s="146"/>
      <c r="M629" s="151"/>
      <c r="T629" s="152"/>
      <c r="AT629" s="148" t="s">
        <v>218</v>
      </c>
      <c r="AU629" s="148" t="s">
        <v>85</v>
      </c>
      <c r="AV629" s="12" t="s">
        <v>83</v>
      </c>
      <c r="AW629" s="12" t="s">
        <v>35</v>
      </c>
      <c r="AX629" s="12" t="s">
        <v>75</v>
      </c>
      <c r="AY629" s="148" t="s">
        <v>208</v>
      </c>
    </row>
    <row r="630" spans="2:65" s="13" customFormat="1" x14ac:dyDescent="0.2">
      <c r="B630" s="153"/>
      <c r="D630" s="147" t="s">
        <v>218</v>
      </c>
      <c r="E630" s="154" t="s">
        <v>19</v>
      </c>
      <c r="F630" s="155" t="s">
        <v>880</v>
      </c>
      <c r="H630" s="156">
        <v>4.0229999999999997</v>
      </c>
      <c r="I630" s="157"/>
      <c r="L630" s="153"/>
      <c r="M630" s="158"/>
      <c r="T630" s="159"/>
      <c r="AT630" s="154" t="s">
        <v>218</v>
      </c>
      <c r="AU630" s="154" t="s">
        <v>85</v>
      </c>
      <c r="AV630" s="13" t="s">
        <v>85</v>
      </c>
      <c r="AW630" s="13" t="s">
        <v>35</v>
      </c>
      <c r="AX630" s="13" t="s">
        <v>75</v>
      </c>
      <c r="AY630" s="154" t="s">
        <v>208</v>
      </c>
    </row>
    <row r="631" spans="2:65" s="13" customFormat="1" x14ac:dyDescent="0.2">
      <c r="B631" s="153"/>
      <c r="D631" s="147" t="s">
        <v>218</v>
      </c>
      <c r="E631" s="154" t="s">
        <v>19</v>
      </c>
      <c r="F631" s="155" t="s">
        <v>881</v>
      </c>
      <c r="H631" s="156">
        <v>6.016</v>
      </c>
      <c r="I631" s="157"/>
      <c r="L631" s="153"/>
      <c r="M631" s="158"/>
      <c r="T631" s="159"/>
      <c r="AT631" s="154" t="s">
        <v>218</v>
      </c>
      <c r="AU631" s="154" t="s">
        <v>85</v>
      </c>
      <c r="AV631" s="13" t="s">
        <v>85</v>
      </c>
      <c r="AW631" s="13" t="s">
        <v>35</v>
      </c>
      <c r="AX631" s="13" t="s">
        <v>75</v>
      </c>
      <c r="AY631" s="154" t="s">
        <v>208</v>
      </c>
    </row>
    <row r="632" spans="2:65" s="13" customFormat="1" x14ac:dyDescent="0.2">
      <c r="B632" s="153"/>
      <c r="D632" s="147" t="s">
        <v>218</v>
      </c>
      <c r="E632" s="154" t="s">
        <v>19</v>
      </c>
      <c r="F632" s="155" t="s">
        <v>882</v>
      </c>
      <c r="H632" s="156">
        <v>4.8849999999999998</v>
      </c>
      <c r="I632" s="157"/>
      <c r="L632" s="153"/>
      <c r="M632" s="158"/>
      <c r="T632" s="159"/>
      <c r="AT632" s="154" t="s">
        <v>218</v>
      </c>
      <c r="AU632" s="154" t="s">
        <v>85</v>
      </c>
      <c r="AV632" s="13" t="s">
        <v>85</v>
      </c>
      <c r="AW632" s="13" t="s">
        <v>35</v>
      </c>
      <c r="AX632" s="13" t="s">
        <v>75</v>
      </c>
      <c r="AY632" s="154" t="s">
        <v>208</v>
      </c>
    </row>
    <row r="633" spans="2:65" s="13" customFormat="1" x14ac:dyDescent="0.2">
      <c r="B633" s="153"/>
      <c r="D633" s="147" t="s">
        <v>218</v>
      </c>
      <c r="E633" s="154" t="s">
        <v>19</v>
      </c>
      <c r="F633" s="155" t="s">
        <v>883</v>
      </c>
      <c r="H633" s="156">
        <v>2.3130000000000002</v>
      </c>
      <c r="I633" s="157"/>
      <c r="L633" s="153"/>
      <c r="M633" s="158"/>
      <c r="T633" s="159"/>
      <c r="AT633" s="154" t="s">
        <v>218</v>
      </c>
      <c r="AU633" s="154" t="s">
        <v>85</v>
      </c>
      <c r="AV633" s="13" t="s">
        <v>85</v>
      </c>
      <c r="AW633" s="13" t="s">
        <v>35</v>
      </c>
      <c r="AX633" s="13" t="s">
        <v>75</v>
      </c>
      <c r="AY633" s="154" t="s">
        <v>208</v>
      </c>
    </row>
    <row r="634" spans="2:65" s="13" customFormat="1" x14ac:dyDescent="0.2">
      <c r="B634" s="153"/>
      <c r="D634" s="147" t="s">
        <v>218</v>
      </c>
      <c r="E634" s="154" t="s">
        <v>19</v>
      </c>
      <c r="F634" s="155" t="s">
        <v>884</v>
      </c>
      <c r="H634" s="156">
        <v>1.357</v>
      </c>
      <c r="I634" s="157"/>
      <c r="L634" s="153"/>
      <c r="M634" s="158"/>
      <c r="T634" s="159"/>
      <c r="AT634" s="154" t="s">
        <v>218</v>
      </c>
      <c r="AU634" s="154" t="s">
        <v>85</v>
      </c>
      <c r="AV634" s="13" t="s">
        <v>85</v>
      </c>
      <c r="AW634" s="13" t="s">
        <v>35</v>
      </c>
      <c r="AX634" s="13" t="s">
        <v>75</v>
      </c>
      <c r="AY634" s="154" t="s">
        <v>208</v>
      </c>
    </row>
    <row r="635" spans="2:65" s="13" customFormat="1" x14ac:dyDescent="0.2">
      <c r="B635" s="153"/>
      <c r="D635" s="147" t="s">
        <v>218</v>
      </c>
      <c r="E635" s="154" t="s">
        <v>19</v>
      </c>
      <c r="F635" s="155" t="s">
        <v>885</v>
      </c>
      <c r="H635" s="156">
        <v>3.8140000000000001</v>
      </c>
      <c r="I635" s="157"/>
      <c r="L635" s="153"/>
      <c r="M635" s="158"/>
      <c r="T635" s="159"/>
      <c r="AT635" s="154" t="s">
        <v>218</v>
      </c>
      <c r="AU635" s="154" t="s">
        <v>85</v>
      </c>
      <c r="AV635" s="13" t="s">
        <v>85</v>
      </c>
      <c r="AW635" s="13" t="s">
        <v>35</v>
      </c>
      <c r="AX635" s="13" t="s">
        <v>75</v>
      </c>
      <c r="AY635" s="154" t="s">
        <v>208</v>
      </c>
    </row>
    <row r="636" spans="2:65" s="13" customFormat="1" x14ac:dyDescent="0.2">
      <c r="B636" s="153"/>
      <c r="D636" s="147" t="s">
        <v>218</v>
      </c>
      <c r="E636" s="154" t="s">
        <v>19</v>
      </c>
      <c r="F636" s="155" t="s">
        <v>886</v>
      </c>
      <c r="H636" s="156">
        <v>4.5629999999999997</v>
      </c>
      <c r="I636" s="157"/>
      <c r="L636" s="153"/>
      <c r="M636" s="158"/>
      <c r="T636" s="159"/>
      <c r="AT636" s="154" t="s">
        <v>218</v>
      </c>
      <c r="AU636" s="154" t="s">
        <v>85</v>
      </c>
      <c r="AV636" s="13" t="s">
        <v>85</v>
      </c>
      <c r="AW636" s="13" t="s">
        <v>35</v>
      </c>
      <c r="AX636" s="13" t="s">
        <v>75</v>
      </c>
      <c r="AY636" s="154" t="s">
        <v>208</v>
      </c>
    </row>
    <row r="637" spans="2:65" s="13" customFormat="1" x14ac:dyDescent="0.2">
      <c r="B637" s="153"/>
      <c r="D637" s="147" t="s">
        <v>218</v>
      </c>
      <c r="E637" s="154" t="s">
        <v>19</v>
      </c>
      <c r="F637" s="155" t="s">
        <v>887</v>
      </c>
      <c r="H637" s="156">
        <v>4.0250000000000004</v>
      </c>
      <c r="I637" s="157"/>
      <c r="L637" s="153"/>
      <c r="M637" s="158"/>
      <c r="T637" s="159"/>
      <c r="AT637" s="154" t="s">
        <v>218</v>
      </c>
      <c r="AU637" s="154" t="s">
        <v>85</v>
      </c>
      <c r="AV637" s="13" t="s">
        <v>85</v>
      </c>
      <c r="AW637" s="13" t="s">
        <v>35</v>
      </c>
      <c r="AX637" s="13" t="s">
        <v>75</v>
      </c>
      <c r="AY637" s="154" t="s">
        <v>208</v>
      </c>
    </row>
    <row r="638" spans="2:65" s="13" customFormat="1" x14ac:dyDescent="0.2">
      <c r="B638" s="153"/>
      <c r="D638" s="147" t="s">
        <v>218</v>
      </c>
      <c r="E638" s="154" t="s">
        <v>19</v>
      </c>
      <c r="F638" s="155" t="s">
        <v>888</v>
      </c>
      <c r="H638" s="156">
        <v>3.544</v>
      </c>
      <c r="I638" s="157"/>
      <c r="L638" s="153"/>
      <c r="M638" s="158"/>
      <c r="T638" s="159"/>
      <c r="AT638" s="154" t="s">
        <v>218</v>
      </c>
      <c r="AU638" s="154" t="s">
        <v>85</v>
      </c>
      <c r="AV638" s="13" t="s">
        <v>85</v>
      </c>
      <c r="AW638" s="13" t="s">
        <v>35</v>
      </c>
      <c r="AX638" s="13" t="s">
        <v>75</v>
      </c>
      <c r="AY638" s="154" t="s">
        <v>208</v>
      </c>
    </row>
    <row r="639" spans="2:65" s="13" customFormat="1" x14ac:dyDescent="0.2">
      <c r="B639" s="153"/>
      <c r="D639" s="147" t="s">
        <v>218</v>
      </c>
      <c r="E639" s="154" t="s">
        <v>19</v>
      </c>
      <c r="F639" s="155" t="s">
        <v>889</v>
      </c>
      <c r="H639" s="156">
        <v>1.6359999999999999</v>
      </c>
      <c r="I639" s="157"/>
      <c r="L639" s="153"/>
      <c r="M639" s="158"/>
      <c r="T639" s="159"/>
      <c r="AT639" s="154" t="s">
        <v>218</v>
      </c>
      <c r="AU639" s="154" t="s">
        <v>85</v>
      </c>
      <c r="AV639" s="13" t="s">
        <v>85</v>
      </c>
      <c r="AW639" s="13" t="s">
        <v>35</v>
      </c>
      <c r="AX639" s="13" t="s">
        <v>75</v>
      </c>
      <c r="AY639" s="154" t="s">
        <v>208</v>
      </c>
    </row>
    <row r="640" spans="2:65" s="13" customFormat="1" x14ac:dyDescent="0.2">
      <c r="B640" s="153"/>
      <c r="D640" s="147" t="s">
        <v>218</v>
      </c>
      <c r="E640" s="154" t="s">
        <v>19</v>
      </c>
      <c r="F640" s="155" t="s">
        <v>890</v>
      </c>
      <c r="H640" s="156">
        <v>1.2549999999999999</v>
      </c>
      <c r="I640" s="157"/>
      <c r="L640" s="153"/>
      <c r="M640" s="158"/>
      <c r="T640" s="159"/>
      <c r="AT640" s="154" t="s">
        <v>218</v>
      </c>
      <c r="AU640" s="154" t="s">
        <v>85</v>
      </c>
      <c r="AV640" s="13" t="s">
        <v>85</v>
      </c>
      <c r="AW640" s="13" t="s">
        <v>35</v>
      </c>
      <c r="AX640" s="13" t="s">
        <v>75</v>
      </c>
      <c r="AY640" s="154" t="s">
        <v>208</v>
      </c>
    </row>
    <row r="641" spans="2:65" s="13" customFormat="1" x14ac:dyDescent="0.2">
      <c r="B641" s="153"/>
      <c r="D641" s="147" t="s">
        <v>218</v>
      </c>
      <c r="E641" s="154" t="s">
        <v>19</v>
      </c>
      <c r="F641" s="155" t="s">
        <v>891</v>
      </c>
      <c r="H641" s="156">
        <v>2.46</v>
      </c>
      <c r="I641" s="157"/>
      <c r="L641" s="153"/>
      <c r="M641" s="158"/>
      <c r="T641" s="159"/>
      <c r="AT641" s="154" t="s">
        <v>218</v>
      </c>
      <c r="AU641" s="154" t="s">
        <v>85</v>
      </c>
      <c r="AV641" s="13" t="s">
        <v>85</v>
      </c>
      <c r="AW641" s="13" t="s">
        <v>35</v>
      </c>
      <c r="AX641" s="13" t="s">
        <v>75</v>
      </c>
      <c r="AY641" s="154" t="s">
        <v>208</v>
      </c>
    </row>
    <row r="642" spans="2:65" s="13" customFormat="1" x14ac:dyDescent="0.2">
      <c r="B642" s="153"/>
      <c r="D642" s="147" t="s">
        <v>218</v>
      </c>
      <c r="E642" s="154" t="s">
        <v>19</v>
      </c>
      <c r="F642" s="155" t="s">
        <v>892</v>
      </c>
      <c r="H642" s="156">
        <v>0.86799999999999999</v>
      </c>
      <c r="I642" s="157"/>
      <c r="L642" s="153"/>
      <c r="M642" s="158"/>
      <c r="T642" s="159"/>
      <c r="AT642" s="154" t="s">
        <v>218</v>
      </c>
      <c r="AU642" s="154" t="s">
        <v>85</v>
      </c>
      <c r="AV642" s="13" t="s">
        <v>85</v>
      </c>
      <c r="AW642" s="13" t="s">
        <v>35</v>
      </c>
      <c r="AX642" s="13" t="s">
        <v>75</v>
      </c>
      <c r="AY642" s="154" t="s">
        <v>208</v>
      </c>
    </row>
    <row r="643" spans="2:65" s="14" customFormat="1" x14ac:dyDescent="0.2">
      <c r="B643" s="160"/>
      <c r="D643" s="147" t="s">
        <v>218</v>
      </c>
      <c r="E643" s="161" t="s">
        <v>118</v>
      </c>
      <c r="F643" s="162" t="s">
        <v>221</v>
      </c>
      <c r="H643" s="163">
        <v>40.759</v>
      </c>
      <c r="I643" s="164"/>
      <c r="L643" s="160"/>
      <c r="M643" s="165"/>
      <c r="T643" s="166"/>
      <c r="AT643" s="161" t="s">
        <v>218</v>
      </c>
      <c r="AU643" s="161" t="s">
        <v>85</v>
      </c>
      <c r="AV643" s="14" t="s">
        <v>214</v>
      </c>
      <c r="AW643" s="14" t="s">
        <v>35</v>
      </c>
      <c r="AX643" s="14" t="s">
        <v>83</v>
      </c>
      <c r="AY643" s="161" t="s">
        <v>208</v>
      </c>
    </row>
    <row r="644" spans="2:65" s="13" customFormat="1" x14ac:dyDescent="0.2">
      <c r="B644" s="153"/>
      <c r="D644" s="147" t="s">
        <v>218</v>
      </c>
      <c r="F644" s="155" t="s">
        <v>893</v>
      </c>
      <c r="H644" s="156">
        <v>49.767000000000003</v>
      </c>
      <c r="I644" s="157"/>
      <c r="L644" s="153"/>
      <c r="M644" s="158"/>
      <c r="T644" s="159"/>
      <c r="AT644" s="154" t="s">
        <v>218</v>
      </c>
      <c r="AU644" s="154" t="s">
        <v>85</v>
      </c>
      <c r="AV644" s="13" t="s">
        <v>85</v>
      </c>
      <c r="AW644" s="13" t="s">
        <v>4</v>
      </c>
      <c r="AX644" s="13" t="s">
        <v>83</v>
      </c>
      <c r="AY644" s="154" t="s">
        <v>208</v>
      </c>
    </row>
    <row r="645" spans="2:65" s="1" customFormat="1" ht="24.75" customHeight="1" x14ac:dyDescent="0.2">
      <c r="B645" s="33"/>
      <c r="C645" s="168" t="s">
        <v>894</v>
      </c>
      <c r="D645" s="168" t="s">
        <v>346</v>
      </c>
      <c r="E645" s="169" t="s">
        <v>870</v>
      </c>
      <c r="F645" s="170" t="s">
        <v>871</v>
      </c>
      <c r="G645" s="171" t="s">
        <v>109</v>
      </c>
      <c r="H645" s="172">
        <v>49.767000000000003</v>
      </c>
      <c r="I645" s="173"/>
      <c r="J645" s="174">
        <f>ROUND(I645*H645,2)</f>
        <v>0</v>
      </c>
      <c r="K645" s="170" t="s">
        <v>213</v>
      </c>
      <c r="L645" s="175"/>
      <c r="M645" s="176" t="s">
        <v>19</v>
      </c>
      <c r="N645" s="177" t="s">
        <v>46</v>
      </c>
      <c r="P645" s="138">
        <f>O645*H645</f>
        <v>0</v>
      </c>
      <c r="Q645" s="138">
        <v>4.7000000000000002E-3</v>
      </c>
      <c r="R645" s="138">
        <f>Q645*H645</f>
        <v>0.23390490000000003</v>
      </c>
      <c r="S645" s="138">
        <v>0</v>
      </c>
      <c r="T645" s="139">
        <f>S645*H645</f>
        <v>0</v>
      </c>
      <c r="AR645" s="140" t="s">
        <v>432</v>
      </c>
      <c r="AT645" s="140" t="s">
        <v>346</v>
      </c>
      <c r="AU645" s="140" t="s">
        <v>85</v>
      </c>
      <c r="AY645" s="18" t="s">
        <v>208</v>
      </c>
      <c r="BE645" s="141">
        <f>IF(N645="základní",J645,0)</f>
        <v>0</v>
      </c>
      <c r="BF645" s="141">
        <f>IF(N645="snížená",J645,0)</f>
        <v>0</v>
      </c>
      <c r="BG645" s="141">
        <f>IF(N645="zákl. přenesená",J645,0)</f>
        <v>0</v>
      </c>
      <c r="BH645" s="141">
        <f>IF(N645="sníž. přenesená",J645,0)</f>
        <v>0</v>
      </c>
      <c r="BI645" s="141">
        <f>IF(N645="nulová",J645,0)</f>
        <v>0</v>
      </c>
      <c r="BJ645" s="18" t="s">
        <v>83</v>
      </c>
      <c r="BK645" s="141">
        <f>ROUND(I645*H645,2)</f>
        <v>0</v>
      </c>
      <c r="BL645" s="18" t="s">
        <v>312</v>
      </c>
      <c r="BM645" s="140" t="s">
        <v>895</v>
      </c>
    </row>
    <row r="646" spans="2:65" s="13" customFormat="1" x14ac:dyDescent="0.2">
      <c r="B646" s="153"/>
      <c r="D646" s="147" t="s">
        <v>218</v>
      </c>
      <c r="E646" s="154" t="s">
        <v>19</v>
      </c>
      <c r="F646" s="155" t="s">
        <v>855</v>
      </c>
      <c r="H646" s="156">
        <v>40.759</v>
      </c>
      <c r="I646" s="157"/>
      <c r="L646" s="153"/>
      <c r="M646" s="158"/>
      <c r="T646" s="159"/>
      <c r="AT646" s="154" t="s">
        <v>218</v>
      </c>
      <c r="AU646" s="154" t="s">
        <v>85</v>
      </c>
      <c r="AV646" s="13" t="s">
        <v>85</v>
      </c>
      <c r="AW646" s="13" t="s">
        <v>35</v>
      </c>
      <c r="AX646" s="13" t="s">
        <v>75</v>
      </c>
      <c r="AY646" s="154" t="s">
        <v>208</v>
      </c>
    </row>
    <row r="647" spans="2:65" s="14" customFormat="1" x14ac:dyDescent="0.2">
      <c r="B647" s="160"/>
      <c r="D647" s="147" t="s">
        <v>218</v>
      </c>
      <c r="E647" s="161" t="s">
        <v>19</v>
      </c>
      <c r="F647" s="162" t="s">
        <v>221</v>
      </c>
      <c r="H647" s="163">
        <v>40.759</v>
      </c>
      <c r="I647" s="164"/>
      <c r="L647" s="160"/>
      <c r="M647" s="165"/>
      <c r="T647" s="166"/>
      <c r="AT647" s="161" t="s">
        <v>218</v>
      </c>
      <c r="AU647" s="161" t="s">
        <v>85</v>
      </c>
      <c r="AV647" s="14" t="s">
        <v>214</v>
      </c>
      <c r="AW647" s="14" t="s">
        <v>35</v>
      </c>
      <c r="AX647" s="14" t="s">
        <v>83</v>
      </c>
      <c r="AY647" s="161" t="s">
        <v>208</v>
      </c>
    </row>
    <row r="648" spans="2:65" s="13" customFormat="1" x14ac:dyDescent="0.2">
      <c r="B648" s="153"/>
      <c r="D648" s="147" t="s">
        <v>218</v>
      </c>
      <c r="F648" s="155" t="s">
        <v>893</v>
      </c>
      <c r="H648" s="156">
        <v>49.767000000000003</v>
      </c>
      <c r="I648" s="157"/>
      <c r="L648" s="153"/>
      <c r="M648" s="158"/>
      <c r="T648" s="159"/>
      <c r="AT648" s="154" t="s">
        <v>218</v>
      </c>
      <c r="AU648" s="154" t="s">
        <v>85</v>
      </c>
      <c r="AV648" s="13" t="s">
        <v>85</v>
      </c>
      <c r="AW648" s="13" t="s">
        <v>4</v>
      </c>
      <c r="AX648" s="13" t="s">
        <v>83</v>
      </c>
      <c r="AY648" s="154" t="s">
        <v>208</v>
      </c>
    </row>
    <row r="649" spans="2:65" s="1" customFormat="1" ht="22.25" customHeight="1" x14ac:dyDescent="0.2">
      <c r="B649" s="33"/>
      <c r="C649" s="129" t="s">
        <v>896</v>
      </c>
      <c r="D649" s="129" t="s">
        <v>210</v>
      </c>
      <c r="E649" s="130" t="s">
        <v>897</v>
      </c>
      <c r="F649" s="131" t="s">
        <v>898</v>
      </c>
      <c r="G649" s="132" t="s">
        <v>109</v>
      </c>
      <c r="H649" s="133">
        <v>50.552</v>
      </c>
      <c r="I649" s="134"/>
      <c r="J649" s="135">
        <f>ROUND(I649*H649,2)</f>
        <v>0</v>
      </c>
      <c r="K649" s="131" t="s">
        <v>213</v>
      </c>
      <c r="L649" s="33"/>
      <c r="M649" s="136" t="s">
        <v>19</v>
      </c>
      <c r="N649" s="137" t="s">
        <v>46</v>
      </c>
      <c r="P649" s="138">
        <f>O649*H649</f>
        <v>0</v>
      </c>
      <c r="Q649" s="138">
        <v>0</v>
      </c>
      <c r="R649" s="138">
        <f>Q649*H649</f>
        <v>0</v>
      </c>
      <c r="S649" s="138">
        <v>0</v>
      </c>
      <c r="T649" s="139">
        <f>S649*H649</f>
        <v>0</v>
      </c>
      <c r="AR649" s="140" t="s">
        <v>312</v>
      </c>
      <c r="AT649" s="140" t="s">
        <v>210</v>
      </c>
      <c r="AU649" s="140" t="s">
        <v>85</v>
      </c>
      <c r="AY649" s="18" t="s">
        <v>208</v>
      </c>
      <c r="BE649" s="141">
        <f>IF(N649="základní",J649,0)</f>
        <v>0</v>
      </c>
      <c r="BF649" s="141">
        <f>IF(N649="snížená",J649,0)</f>
        <v>0</v>
      </c>
      <c r="BG649" s="141">
        <f>IF(N649="zákl. přenesená",J649,0)</f>
        <v>0</v>
      </c>
      <c r="BH649" s="141">
        <f>IF(N649="sníž. přenesená",J649,0)</f>
        <v>0</v>
      </c>
      <c r="BI649" s="141">
        <f>IF(N649="nulová",J649,0)</f>
        <v>0</v>
      </c>
      <c r="BJ649" s="18" t="s">
        <v>83</v>
      </c>
      <c r="BK649" s="141">
        <f>ROUND(I649*H649,2)</f>
        <v>0</v>
      </c>
      <c r="BL649" s="18" t="s">
        <v>312</v>
      </c>
      <c r="BM649" s="140" t="s">
        <v>899</v>
      </c>
    </row>
    <row r="650" spans="2:65" s="1" customFormat="1" x14ac:dyDescent="0.2">
      <c r="B650" s="33"/>
      <c r="D650" s="142" t="s">
        <v>216</v>
      </c>
      <c r="F650" s="143" t="s">
        <v>900</v>
      </c>
      <c r="I650" s="144"/>
      <c r="L650" s="33"/>
      <c r="M650" s="145"/>
      <c r="T650" s="54"/>
      <c r="AT650" s="18" t="s">
        <v>216</v>
      </c>
      <c r="AU650" s="18" t="s">
        <v>85</v>
      </c>
    </row>
    <row r="651" spans="2:65" s="12" customFormat="1" x14ac:dyDescent="0.2">
      <c r="B651" s="146"/>
      <c r="D651" s="147" t="s">
        <v>218</v>
      </c>
      <c r="E651" s="148" t="s">
        <v>19</v>
      </c>
      <c r="F651" s="149" t="s">
        <v>901</v>
      </c>
      <c r="H651" s="148" t="s">
        <v>19</v>
      </c>
      <c r="I651" s="150"/>
      <c r="L651" s="146"/>
      <c r="M651" s="151"/>
      <c r="T651" s="152"/>
      <c r="AT651" s="148" t="s">
        <v>218</v>
      </c>
      <c r="AU651" s="148" t="s">
        <v>85</v>
      </c>
      <c r="AV651" s="12" t="s">
        <v>83</v>
      </c>
      <c r="AW651" s="12" t="s">
        <v>35</v>
      </c>
      <c r="AX651" s="12" t="s">
        <v>75</v>
      </c>
      <c r="AY651" s="148" t="s">
        <v>208</v>
      </c>
    </row>
    <row r="652" spans="2:65" s="13" customFormat="1" x14ac:dyDescent="0.2">
      <c r="B652" s="153"/>
      <c r="D652" s="147" t="s">
        <v>218</v>
      </c>
      <c r="E652" s="154" t="s">
        <v>19</v>
      </c>
      <c r="F652" s="155" t="s">
        <v>855</v>
      </c>
      <c r="H652" s="156">
        <v>40.759</v>
      </c>
      <c r="I652" s="157"/>
      <c r="L652" s="153"/>
      <c r="M652" s="158"/>
      <c r="T652" s="159"/>
      <c r="AT652" s="154" t="s">
        <v>218</v>
      </c>
      <c r="AU652" s="154" t="s">
        <v>85</v>
      </c>
      <c r="AV652" s="13" t="s">
        <v>85</v>
      </c>
      <c r="AW652" s="13" t="s">
        <v>35</v>
      </c>
      <c r="AX652" s="13" t="s">
        <v>75</v>
      </c>
      <c r="AY652" s="154" t="s">
        <v>208</v>
      </c>
    </row>
    <row r="653" spans="2:65" s="12" customFormat="1" x14ac:dyDescent="0.2">
      <c r="B653" s="146"/>
      <c r="D653" s="147" t="s">
        <v>218</v>
      </c>
      <c r="E653" s="148" t="s">
        <v>19</v>
      </c>
      <c r="F653" s="149" t="s">
        <v>902</v>
      </c>
      <c r="H653" s="148" t="s">
        <v>19</v>
      </c>
      <c r="I653" s="150"/>
      <c r="L653" s="146"/>
      <c r="M653" s="151"/>
      <c r="T653" s="152"/>
      <c r="AT653" s="148" t="s">
        <v>218</v>
      </c>
      <c r="AU653" s="148" t="s">
        <v>85</v>
      </c>
      <c r="AV653" s="12" t="s">
        <v>83</v>
      </c>
      <c r="AW653" s="12" t="s">
        <v>35</v>
      </c>
      <c r="AX653" s="12" t="s">
        <v>75</v>
      </c>
      <c r="AY653" s="148" t="s">
        <v>208</v>
      </c>
    </row>
    <row r="654" spans="2:65" s="13" customFormat="1" x14ac:dyDescent="0.2">
      <c r="B654" s="153"/>
      <c r="D654" s="147" t="s">
        <v>218</v>
      </c>
      <c r="E654" s="154" t="s">
        <v>19</v>
      </c>
      <c r="F654" s="155" t="s">
        <v>903</v>
      </c>
      <c r="H654" s="156">
        <v>9.7929999999999993</v>
      </c>
      <c r="I654" s="157"/>
      <c r="L654" s="153"/>
      <c r="M654" s="158"/>
      <c r="T654" s="159"/>
      <c r="AT654" s="154" t="s">
        <v>218</v>
      </c>
      <c r="AU654" s="154" t="s">
        <v>85</v>
      </c>
      <c r="AV654" s="13" t="s">
        <v>85</v>
      </c>
      <c r="AW654" s="13" t="s">
        <v>35</v>
      </c>
      <c r="AX654" s="13" t="s">
        <v>75</v>
      </c>
      <c r="AY654" s="154" t="s">
        <v>208</v>
      </c>
    </row>
    <row r="655" spans="2:65" s="14" customFormat="1" x14ac:dyDescent="0.2">
      <c r="B655" s="160"/>
      <c r="D655" s="147" t="s">
        <v>218</v>
      </c>
      <c r="E655" s="161" t="s">
        <v>19</v>
      </c>
      <c r="F655" s="162" t="s">
        <v>221</v>
      </c>
      <c r="H655" s="163">
        <v>50.552</v>
      </c>
      <c r="I655" s="164"/>
      <c r="L655" s="160"/>
      <c r="M655" s="165"/>
      <c r="T655" s="166"/>
      <c r="AT655" s="161" t="s">
        <v>218</v>
      </c>
      <c r="AU655" s="161" t="s">
        <v>85</v>
      </c>
      <c r="AV655" s="14" t="s">
        <v>214</v>
      </c>
      <c r="AW655" s="14" t="s">
        <v>35</v>
      </c>
      <c r="AX655" s="14" t="s">
        <v>83</v>
      </c>
      <c r="AY655" s="161" t="s">
        <v>208</v>
      </c>
    </row>
    <row r="656" spans="2:65" s="1" customFormat="1" ht="22.25" customHeight="1" x14ac:dyDescent="0.2">
      <c r="B656" s="33"/>
      <c r="C656" s="168" t="s">
        <v>904</v>
      </c>
      <c r="D656" s="168" t="s">
        <v>346</v>
      </c>
      <c r="E656" s="169" t="s">
        <v>905</v>
      </c>
      <c r="F656" s="170" t="s">
        <v>906</v>
      </c>
      <c r="G656" s="171" t="s">
        <v>907</v>
      </c>
      <c r="H656" s="172">
        <v>257.815</v>
      </c>
      <c r="I656" s="173"/>
      <c r="J656" s="174">
        <f>ROUND(I656*H656,2)</f>
        <v>0</v>
      </c>
      <c r="K656" s="170" t="s">
        <v>213</v>
      </c>
      <c r="L656" s="175"/>
      <c r="M656" s="176" t="s">
        <v>19</v>
      </c>
      <c r="N656" s="177" t="s">
        <v>46</v>
      </c>
      <c r="P656" s="138">
        <f>O656*H656</f>
        <v>0</v>
      </c>
      <c r="Q656" s="138">
        <v>1E-3</v>
      </c>
      <c r="R656" s="138">
        <f>Q656*H656</f>
        <v>0.25781500000000002</v>
      </c>
      <c r="S656" s="138">
        <v>0</v>
      </c>
      <c r="T656" s="139">
        <f>S656*H656</f>
        <v>0</v>
      </c>
      <c r="AR656" s="140" t="s">
        <v>432</v>
      </c>
      <c r="AT656" s="140" t="s">
        <v>346</v>
      </c>
      <c r="AU656" s="140" t="s">
        <v>85</v>
      </c>
      <c r="AY656" s="18" t="s">
        <v>208</v>
      </c>
      <c r="BE656" s="141">
        <f>IF(N656="základní",J656,0)</f>
        <v>0</v>
      </c>
      <c r="BF656" s="141">
        <f>IF(N656="snížená",J656,0)</f>
        <v>0</v>
      </c>
      <c r="BG656" s="141">
        <f>IF(N656="zákl. přenesená",J656,0)</f>
        <v>0</v>
      </c>
      <c r="BH656" s="141">
        <f>IF(N656="sníž. přenesená",J656,0)</f>
        <v>0</v>
      </c>
      <c r="BI656" s="141">
        <f>IF(N656="nulová",J656,0)</f>
        <v>0</v>
      </c>
      <c r="BJ656" s="18" t="s">
        <v>83</v>
      </c>
      <c r="BK656" s="141">
        <f>ROUND(I656*H656,2)</f>
        <v>0</v>
      </c>
      <c r="BL656" s="18" t="s">
        <v>312</v>
      </c>
      <c r="BM656" s="140" t="s">
        <v>908</v>
      </c>
    </row>
    <row r="657" spans="2:65" s="13" customFormat="1" x14ac:dyDescent="0.2">
      <c r="B657" s="153"/>
      <c r="D657" s="147" t="s">
        <v>218</v>
      </c>
      <c r="F657" s="155" t="s">
        <v>909</v>
      </c>
      <c r="H657" s="156">
        <v>257.815</v>
      </c>
      <c r="I657" s="157"/>
      <c r="L657" s="153"/>
      <c r="M657" s="158"/>
      <c r="T657" s="159"/>
      <c r="AT657" s="154" t="s">
        <v>218</v>
      </c>
      <c r="AU657" s="154" t="s">
        <v>85</v>
      </c>
      <c r="AV657" s="13" t="s">
        <v>85</v>
      </c>
      <c r="AW657" s="13" t="s">
        <v>4</v>
      </c>
      <c r="AX657" s="13" t="s">
        <v>83</v>
      </c>
      <c r="AY657" s="154" t="s">
        <v>208</v>
      </c>
    </row>
    <row r="658" spans="2:65" s="1" customFormat="1" ht="33.4" customHeight="1" x14ac:dyDescent="0.2">
      <c r="B658" s="33"/>
      <c r="C658" s="129" t="s">
        <v>910</v>
      </c>
      <c r="D658" s="129" t="s">
        <v>210</v>
      </c>
      <c r="E658" s="130" t="s">
        <v>911</v>
      </c>
      <c r="F658" s="131" t="s">
        <v>912</v>
      </c>
      <c r="G658" s="132" t="s">
        <v>264</v>
      </c>
      <c r="H658" s="133">
        <v>2.5049999999999999</v>
      </c>
      <c r="I658" s="134"/>
      <c r="J658" s="135">
        <f>ROUND(I658*H658,2)</f>
        <v>0</v>
      </c>
      <c r="K658" s="131" t="s">
        <v>213</v>
      </c>
      <c r="L658" s="33"/>
      <c r="M658" s="136" t="s">
        <v>19</v>
      </c>
      <c r="N658" s="137" t="s">
        <v>46</v>
      </c>
      <c r="P658" s="138">
        <f>O658*H658</f>
        <v>0</v>
      </c>
      <c r="Q658" s="138">
        <v>0</v>
      </c>
      <c r="R658" s="138">
        <f>Q658*H658</f>
        <v>0</v>
      </c>
      <c r="S658" s="138">
        <v>0</v>
      </c>
      <c r="T658" s="139">
        <f>S658*H658</f>
        <v>0</v>
      </c>
      <c r="AR658" s="140" t="s">
        <v>312</v>
      </c>
      <c r="AT658" s="140" t="s">
        <v>210</v>
      </c>
      <c r="AU658" s="140" t="s">
        <v>85</v>
      </c>
      <c r="AY658" s="18" t="s">
        <v>208</v>
      </c>
      <c r="BE658" s="141">
        <f>IF(N658="základní",J658,0)</f>
        <v>0</v>
      </c>
      <c r="BF658" s="141">
        <f>IF(N658="snížená",J658,0)</f>
        <v>0</v>
      </c>
      <c r="BG658" s="141">
        <f>IF(N658="zákl. přenesená",J658,0)</f>
        <v>0</v>
      </c>
      <c r="BH658" s="141">
        <f>IF(N658="sníž. přenesená",J658,0)</f>
        <v>0</v>
      </c>
      <c r="BI658" s="141">
        <f>IF(N658="nulová",J658,0)</f>
        <v>0</v>
      </c>
      <c r="BJ658" s="18" t="s">
        <v>83</v>
      </c>
      <c r="BK658" s="141">
        <f>ROUND(I658*H658,2)</f>
        <v>0</v>
      </c>
      <c r="BL658" s="18" t="s">
        <v>312</v>
      </c>
      <c r="BM658" s="140" t="s">
        <v>913</v>
      </c>
    </row>
    <row r="659" spans="2:65" s="1" customFormat="1" x14ac:dyDescent="0.2">
      <c r="B659" s="33"/>
      <c r="D659" s="142" t="s">
        <v>216</v>
      </c>
      <c r="F659" s="143" t="s">
        <v>914</v>
      </c>
      <c r="I659" s="144"/>
      <c r="L659" s="33"/>
      <c r="M659" s="145"/>
      <c r="T659" s="54"/>
      <c r="AT659" s="18" t="s">
        <v>216</v>
      </c>
      <c r="AU659" s="18" t="s">
        <v>85</v>
      </c>
    </row>
    <row r="660" spans="2:65" s="11" customFormat="1" ht="22.75" customHeight="1" x14ac:dyDescent="0.25">
      <c r="B660" s="117"/>
      <c r="D660" s="118" t="s">
        <v>74</v>
      </c>
      <c r="E660" s="127" t="s">
        <v>915</v>
      </c>
      <c r="F660" s="127" t="s">
        <v>916</v>
      </c>
      <c r="I660" s="120"/>
      <c r="J660" s="128">
        <f>BK660</f>
        <v>0</v>
      </c>
      <c r="L660" s="117"/>
      <c r="M660" s="122"/>
      <c r="P660" s="123">
        <f>SUM(P661:P669)</f>
        <v>0</v>
      </c>
      <c r="R660" s="123">
        <f>SUM(R661:R669)</f>
        <v>0.49918680000000004</v>
      </c>
      <c r="T660" s="124">
        <f>SUM(T661:T669)</f>
        <v>0</v>
      </c>
      <c r="AR660" s="118" t="s">
        <v>85</v>
      </c>
      <c r="AT660" s="125" t="s">
        <v>74</v>
      </c>
      <c r="AU660" s="125" t="s">
        <v>83</v>
      </c>
      <c r="AY660" s="118" t="s">
        <v>208</v>
      </c>
      <c r="BK660" s="126">
        <f>SUM(BK661:BK669)</f>
        <v>0</v>
      </c>
    </row>
    <row r="661" spans="2:65" s="1" customFormat="1" ht="24.75" customHeight="1" x14ac:dyDescent="0.2">
      <c r="B661" s="33"/>
      <c r="C661" s="129" t="s">
        <v>917</v>
      </c>
      <c r="D661" s="129" t="s">
        <v>210</v>
      </c>
      <c r="E661" s="130" t="s">
        <v>918</v>
      </c>
      <c r="F661" s="131" t="s">
        <v>919</v>
      </c>
      <c r="G661" s="132" t="s">
        <v>109</v>
      </c>
      <c r="H661" s="133">
        <v>132.06</v>
      </c>
      <c r="I661" s="134"/>
      <c r="J661" s="135">
        <f>ROUND(I661*H661,2)</f>
        <v>0</v>
      </c>
      <c r="K661" s="131" t="s">
        <v>213</v>
      </c>
      <c r="L661" s="33"/>
      <c r="M661" s="136" t="s">
        <v>19</v>
      </c>
      <c r="N661" s="137" t="s">
        <v>46</v>
      </c>
      <c r="P661" s="138">
        <f>O661*H661</f>
        <v>0</v>
      </c>
      <c r="Q661" s="138">
        <v>0</v>
      </c>
      <c r="R661" s="138">
        <f>Q661*H661</f>
        <v>0</v>
      </c>
      <c r="S661" s="138">
        <v>0</v>
      </c>
      <c r="T661" s="139">
        <f>S661*H661</f>
        <v>0</v>
      </c>
      <c r="AR661" s="140" t="s">
        <v>312</v>
      </c>
      <c r="AT661" s="140" t="s">
        <v>210</v>
      </c>
      <c r="AU661" s="140" t="s">
        <v>85</v>
      </c>
      <c r="AY661" s="18" t="s">
        <v>208</v>
      </c>
      <c r="BE661" s="141">
        <f>IF(N661="základní",J661,0)</f>
        <v>0</v>
      </c>
      <c r="BF661" s="141">
        <f>IF(N661="snížená",J661,0)</f>
        <v>0</v>
      </c>
      <c r="BG661" s="141">
        <f>IF(N661="zákl. přenesená",J661,0)</f>
        <v>0</v>
      </c>
      <c r="BH661" s="141">
        <f>IF(N661="sníž. přenesená",J661,0)</f>
        <v>0</v>
      </c>
      <c r="BI661" s="141">
        <f>IF(N661="nulová",J661,0)</f>
        <v>0</v>
      </c>
      <c r="BJ661" s="18" t="s">
        <v>83</v>
      </c>
      <c r="BK661" s="141">
        <f>ROUND(I661*H661,2)</f>
        <v>0</v>
      </c>
      <c r="BL661" s="18" t="s">
        <v>312</v>
      </c>
      <c r="BM661" s="140" t="s">
        <v>920</v>
      </c>
    </row>
    <row r="662" spans="2:65" s="1" customFormat="1" x14ac:dyDescent="0.2">
      <c r="B662" s="33"/>
      <c r="D662" s="142" t="s">
        <v>216</v>
      </c>
      <c r="F662" s="143" t="s">
        <v>921</v>
      </c>
      <c r="I662" s="144"/>
      <c r="L662" s="33"/>
      <c r="M662" s="145"/>
      <c r="T662" s="54"/>
      <c r="AT662" s="18" t="s">
        <v>216</v>
      </c>
      <c r="AU662" s="18" t="s">
        <v>85</v>
      </c>
    </row>
    <row r="663" spans="2:65" s="1" customFormat="1" ht="15.75" customHeight="1" x14ac:dyDescent="0.2">
      <c r="B663" s="33"/>
      <c r="C663" s="168" t="s">
        <v>922</v>
      </c>
      <c r="D663" s="168" t="s">
        <v>346</v>
      </c>
      <c r="E663" s="169" t="s">
        <v>923</v>
      </c>
      <c r="F663" s="170" t="s">
        <v>924</v>
      </c>
      <c r="G663" s="171" t="s">
        <v>109</v>
      </c>
      <c r="H663" s="172">
        <v>277.32600000000002</v>
      </c>
      <c r="I663" s="173"/>
      <c r="J663" s="174">
        <f>ROUND(I663*H663,2)</f>
        <v>0</v>
      </c>
      <c r="K663" s="170" t="s">
        <v>213</v>
      </c>
      <c r="L663" s="175"/>
      <c r="M663" s="176" t="s">
        <v>19</v>
      </c>
      <c r="N663" s="177" t="s">
        <v>46</v>
      </c>
      <c r="P663" s="138">
        <f>O663*H663</f>
        <v>0</v>
      </c>
      <c r="Q663" s="138">
        <v>1.8E-3</v>
      </c>
      <c r="R663" s="138">
        <f>Q663*H663</f>
        <v>0.49918680000000004</v>
      </c>
      <c r="S663" s="138">
        <v>0</v>
      </c>
      <c r="T663" s="139">
        <f>S663*H663</f>
        <v>0</v>
      </c>
      <c r="AR663" s="140" t="s">
        <v>432</v>
      </c>
      <c r="AT663" s="140" t="s">
        <v>346</v>
      </c>
      <c r="AU663" s="140" t="s">
        <v>85</v>
      </c>
      <c r="AY663" s="18" t="s">
        <v>208</v>
      </c>
      <c r="BE663" s="141">
        <f>IF(N663="základní",J663,0)</f>
        <v>0</v>
      </c>
      <c r="BF663" s="141">
        <f>IF(N663="snížená",J663,0)</f>
        <v>0</v>
      </c>
      <c r="BG663" s="141">
        <f>IF(N663="zákl. přenesená",J663,0)</f>
        <v>0</v>
      </c>
      <c r="BH663" s="141">
        <f>IF(N663="sníž. přenesená",J663,0)</f>
        <v>0</v>
      </c>
      <c r="BI663" s="141">
        <f>IF(N663="nulová",J663,0)</f>
        <v>0</v>
      </c>
      <c r="BJ663" s="18" t="s">
        <v>83</v>
      </c>
      <c r="BK663" s="141">
        <f>ROUND(I663*H663,2)</f>
        <v>0</v>
      </c>
      <c r="BL663" s="18" t="s">
        <v>312</v>
      </c>
      <c r="BM663" s="140" t="s">
        <v>925</v>
      </c>
    </row>
    <row r="664" spans="2:65" s="12" customFormat="1" x14ac:dyDescent="0.2">
      <c r="B664" s="146"/>
      <c r="D664" s="147" t="s">
        <v>218</v>
      </c>
      <c r="E664" s="148" t="s">
        <v>19</v>
      </c>
      <c r="F664" s="149" t="s">
        <v>278</v>
      </c>
      <c r="H664" s="148" t="s">
        <v>19</v>
      </c>
      <c r="I664" s="150"/>
      <c r="L664" s="146"/>
      <c r="M664" s="151"/>
      <c r="T664" s="152"/>
      <c r="AT664" s="148" t="s">
        <v>218</v>
      </c>
      <c r="AU664" s="148" t="s">
        <v>85</v>
      </c>
      <c r="AV664" s="12" t="s">
        <v>83</v>
      </c>
      <c r="AW664" s="12" t="s">
        <v>35</v>
      </c>
      <c r="AX664" s="12" t="s">
        <v>75</v>
      </c>
      <c r="AY664" s="148" t="s">
        <v>208</v>
      </c>
    </row>
    <row r="665" spans="2:65" s="13" customFormat="1" x14ac:dyDescent="0.2">
      <c r="B665" s="153"/>
      <c r="D665" s="147" t="s">
        <v>218</v>
      </c>
      <c r="E665" s="154" t="s">
        <v>19</v>
      </c>
      <c r="F665" s="155" t="s">
        <v>279</v>
      </c>
      <c r="H665" s="156">
        <v>132.06</v>
      </c>
      <c r="I665" s="157"/>
      <c r="L665" s="153"/>
      <c r="M665" s="158"/>
      <c r="T665" s="159"/>
      <c r="AT665" s="154" t="s">
        <v>218</v>
      </c>
      <c r="AU665" s="154" t="s">
        <v>85</v>
      </c>
      <c r="AV665" s="13" t="s">
        <v>85</v>
      </c>
      <c r="AW665" s="13" t="s">
        <v>35</v>
      </c>
      <c r="AX665" s="13" t="s">
        <v>75</v>
      </c>
      <c r="AY665" s="154" t="s">
        <v>208</v>
      </c>
    </row>
    <row r="666" spans="2:65" s="14" customFormat="1" x14ac:dyDescent="0.2">
      <c r="B666" s="160"/>
      <c r="D666" s="147" t="s">
        <v>218</v>
      </c>
      <c r="E666" s="161" t="s">
        <v>19</v>
      </c>
      <c r="F666" s="162" t="s">
        <v>221</v>
      </c>
      <c r="H666" s="163">
        <v>132.06</v>
      </c>
      <c r="I666" s="164"/>
      <c r="L666" s="160"/>
      <c r="M666" s="165"/>
      <c r="T666" s="166"/>
      <c r="AT666" s="161" t="s">
        <v>218</v>
      </c>
      <c r="AU666" s="161" t="s">
        <v>85</v>
      </c>
      <c r="AV666" s="14" t="s">
        <v>214</v>
      </c>
      <c r="AW666" s="14" t="s">
        <v>35</v>
      </c>
      <c r="AX666" s="14" t="s">
        <v>83</v>
      </c>
      <c r="AY666" s="161" t="s">
        <v>208</v>
      </c>
    </row>
    <row r="667" spans="2:65" s="13" customFormat="1" x14ac:dyDescent="0.2">
      <c r="B667" s="153"/>
      <c r="D667" s="147" t="s">
        <v>218</v>
      </c>
      <c r="F667" s="155" t="s">
        <v>926</v>
      </c>
      <c r="H667" s="156">
        <v>277.32600000000002</v>
      </c>
      <c r="I667" s="157"/>
      <c r="L667" s="153"/>
      <c r="M667" s="158"/>
      <c r="T667" s="159"/>
      <c r="AT667" s="154" t="s">
        <v>218</v>
      </c>
      <c r="AU667" s="154" t="s">
        <v>85</v>
      </c>
      <c r="AV667" s="13" t="s">
        <v>85</v>
      </c>
      <c r="AW667" s="13" t="s">
        <v>4</v>
      </c>
      <c r="AX667" s="13" t="s">
        <v>83</v>
      </c>
      <c r="AY667" s="154" t="s">
        <v>208</v>
      </c>
    </row>
    <row r="668" spans="2:65" s="1" customFormat="1" ht="24.75" customHeight="1" x14ac:dyDescent="0.2">
      <c r="B668" s="33"/>
      <c r="C668" s="129" t="s">
        <v>927</v>
      </c>
      <c r="D668" s="129" t="s">
        <v>210</v>
      </c>
      <c r="E668" s="130" t="s">
        <v>928</v>
      </c>
      <c r="F668" s="131" t="s">
        <v>929</v>
      </c>
      <c r="G668" s="132" t="s">
        <v>264</v>
      </c>
      <c r="H668" s="133">
        <v>0.499</v>
      </c>
      <c r="I668" s="134"/>
      <c r="J668" s="135">
        <f>ROUND(I668*H668,2)</f>
        <v>0</v>
      </c>
      <c r="K668" s="131" t="s">
        <v>213</v>
      </c>
      <c r="L668" s="33"/>
      <c r="M668" s="136" t="s">
        <v>19</v>
      </c>
      <c r="N668" s="137" t="s">
        <v>46</v>
      </c>
      <c r="P668" s="138">
        <f>O668*H668</f>
        <v>0</v>
      </c>
      <c r="Q668" s="138">
        <v>0</v>
      </c>
      <c r="R668" s="138">
        <f>Q668*H668</f>
        <v>0</v>
      </c>
      <c r="S668" s="138">
        <v>0</v>
      </c>
      <c r="T668" s="139">
        <f>S668*H668</f>
        <v>0</v>
      </c>
      <c r="AR668" s="140" t="s">
        <v>312</v>
      </c>
      <c r="AT668" s="140" t="s">
        <v>210</v>
      </c>
      <c r="AU668" s="140" t="s">
        <v>85</v>
      </c>
      <c r="AY668" s="18" t="s">
        <v>208</v>
      </c>
      <c r="BE668" s="141">
        <f>IF(N668="základní",J668,0)</f>
        <v>0</v>
      </c>
      <c r="BF668" s="141">
        <f>IF(N668="snížená",J668,0)</f>
        <v>0</v>
      </c>
      <c r="BG668" s="141">
        <f>IF(N668="zákl. přenesená",J668,0)</f>
        <v>0</v>
      </c>
      <c r="BH668" s="141">
        <f>IF(N668="sníž. přenesená",J668,0)</f>
        <v>0</v>
      </c>
      <c r="BI668" s="141">
        <f>IF(N668="nulová",J668,0)</f>
        <v>0</v>
      </c>
      <c r="BJ668" s="18" t="s">
        <v>83</v>
      </c>
      <c r="BK668" s="141">
        <f>ROUND(I668*H668,2)</f>
        <v>0</v>
      </c>
      <c r="BL668" s="18" t="s">
        <v>312</v>
      </c>
      <c r="BM668" s="140" t="s">
        <v>930</v>
      </c>
    </row>
    <row r="669" spans="2:65" s="1" customFormat="1" x14ac:dyDescent="0.2">
      <c r="B669" s="33"/>
      <c r="D669" s="142" t="s">
        <v>216</v>
      </c>
      <c r="F669" s="143" t="s">
        <v>931</v>
      </c>
      <c r="I669" s="144"/>
      <c r="L669" s="33"/>
      <c r="M669" s="145"/>
      <c r="T669" s="54"/>
      <c r="AT669" s="18" t="s">
        <v>216</v>
      </c>
      <c r="AU669" s="18" t="s">
        <v>85</v>
      </c>
    </row>
    <row r="670" spans="2:65" s="11" customFormat="1" ht="22.75" customHeight="1" x14ac:dyDescent="0.25">
      <c r="B670" s="117"/>
      <c r="D670" s="118" t="s">
        <v>74</v>
      </c>
      <c r="E670" s="127" t="s">
        <v>932</v>
      </c>
      <c r="F670" s="127" t="s">
        <v>93</v>
      </c>
      <c r="I670" s="120"/>
      <c r="J670" s="128">
        <f>BK670</f>
        <v>0</v>
      </c>
      <c r="L670" s="117"/>
      <c r="M670" s="122"/>
      <c r="P670" s="123">
        <f>SUM(P671:P682)</f>
        <v>0</v>
      </c>
      <c r="R670" s="123">
        <f>SUM(R671:R682)</f>
        <v>2.1999999999999997E-3</v>
      </c>
      <c r="T670" s="124">
        <f>SUM(T671:T682)</f>
        <v>0</v>
      </c>
      <c r="AR670" s="118" t="s">
        <v>85</v>
      </c>
      <c r="AT670" s="125" t="s">
        <v>74</v>
      </c>
      <c r="AU670" s="125" t="s">
        <v>83</v>
      </c>
      <c r="AY670" s="118" t="s">
        <v>208</v>
      </c>
      <c r="BK670" s="126">
        <f>SUM(BK671:BK682)</f>
        <v>0</v>
      </c>
    </row>
    <row r="671" spans="2:65" s="1" customFormat="1" ht="15.75" customHeight="1" x14ac:dyDescent="0.2">
      <c r="B671" s="33"/>
      <c r="C671" s="129" t="s">
        <v>933</v>
      </c>
      <c r="D671" s="129" t="s">
        <v>210</v>
      </c>
      <c r="E671" s="130" t="s">
        <v>934</v>
      </c>
      <c r="F671" s="131" t="s">
        <v>935</v>
      </c>
      <c r="G671" s="132" t="s">
        <v>307</v>
      </c>
      <c r="H671" s="133">
        <v>4</v>
      </c>
      <c r="I671" s="134"/>
      <c r="J671" s="135">
        <f>ROUND(I671*H671,2)</f>
        <v>0</v>
      </c>
      <c r="K671" s="131" t="s">
        <v>213</v>
      </c>
      <c r="L671" s="33"/>
      <c r="M671" s="136" t="s">
        <v>19</v>
      </c>
      <c r="N671" s="137" t="s">
        <v>46</v>
      </c>
      <c r="P671" s="138">
        <f>O671*H671</f>
        <v>0</v>
      </c>
      <c r="Q671" s="138">
        <v>0</v>
      </c>
      <c r="R671" s="138">
        <f>Q671*H671</f>
        <v>0</v>
      </c>
      <c r="S671" s="138">
        <v>0</v>
      </c>
      <c r="T671" s="139">
        <f>S671*H671</f>
        <v>0</v>
      </c>
      <c r="AR671" s="140" t="s">
        <v>312</v>
      </c>
      <c r="AT671" s="140" t="s">
        <v>210</v>
      </c>
      <c r="AU671" s="140" t="s">
        <v>85</v>
      </c>
      <c r="AY671" s="18" t="s">
        <v>208</v>
      </c>
      <c r="BE671" s="141">
        <f>IF(N671="základní",J671,0)</f>
        <v>0</v>
      </c>
      <c r="BF671" s="141">
        <f>IF(N671="snížená",J671,0)</f>
        <v>0</v>
      </c>
      <c r="BG671" s="141">
        <f>IF(N671="zákl. přenesená",J671,0)</f>
        <v>0</v>
      </c>
      <c r="BH671" s="141">
        <f>IF(N671="sníž. přenesená",J671,0)</f>
        <v>0</v>
      </c>
      <c r="BI671" s="141">
        <f>IF(N671="nulová",J671,0)</f>
        <v>0</v>
      </c>
      <c r="BJ671" s="18" t="s">
        <v>83</v>
      </c>
      <c r="BK671" s="141">
        <f>ROUND(I671*H671,2)</f>
        <v>0</v>
      </c>
      <c r="BL671" s="18" t="s">
        <v>312</v>
      </c>
      <c r="BM671" s="140" t="s">
        <v>936</v>
      </c>
    </row>
    <row r="672" spans="2:65" s="1" customFormat="1" x14ac:dyDescent="0.2">
      <c r="B672" s="33"/>
      <c r="D672" s="142" t="s">
        <v>216</v>
      </c>
      <c r="F672" s="143" t="s">
        <v>937</v>
      </c>
      <c r="I672" s="144"/>
      <c r="L672" s="33"/>
      <c r="M672" s="145"/>
      <c r="T672" s="54"/>
      <c r="AT672" s="18" t="s">
        <v>216</v>
      </c>
      <c r="AU672" s="18" t="s">
        <v>85</v>
      </c>
    </row>
    <row r="673" spans="2:65" s="1" customFormat="1" ht="15.75" customHeight="1" x14ac:dyDescent="0.2">
      <c r="B673" s="33"/>
      <c r="C673" s="168" t="s">
        <v>938</v>
      </c>
      <c r="D673" s="168" t="s">
        <v>346</v>
      </c>
      <c r="E673" s="169" t="s">
        <v>939</v>
      </c>
      <c r="F673" s="170" t="s">
        <v>940</v>
      </c>
      <c r="G673" s="171" t="s">
        <v>307</v>
      </c>
      <c r="H673" s="172">
        <v>2</v>
      </c>
      <c r="I673" s="173"/>
      <c r="J673" s="174">
        <f>ROUND(I673*H673,2)</f>
        <v>0</v>
      </c>
      <c r="K673" s="170" t="s">
        <v>213</v>
      </c>
      <c r="L673" s="175"/>
      <c r="M673" s="176" t="s">
        <v>19</v>
      </c>
      <c r="N673" s="177" t="s">
        <v>46</v>
      </c>
      <c r="P673" s="138">
        <f>O673*H673</f>
        <v>0</v>
      </c>
      <c r="Q673" s="138">
        <v>5.0000000000000001E-4</v>
      </c>
      <c r="R673" s="138">
        <f>Q673*H673</f>
        <v>1E-3</v>
      </c>
      <c r="S673" s="138">
        <v>0</v>
      </c>
      <c r="T673" s="139">
        <f>S673*H673</f>
        <v>0</v>
      </c>
      <c r="AR673" s="140" t="s">
        <v>432</v>
      </c>
      <c r="AT673" s="140" t="s">
        <v>346</v>
      </c>
      <c r="AU673" s="140" t="s">
        <v>85</v>
      </c>
      <c r="AY673" s="18" t="s">
        <v>208</v>
      </c>
      <c r="BE673" s="141">
        <f>IF(N673="základní",J673,0)</f>
        <v>0</v>
      </c>
      <c r="BF673" s="141">
        <f>IF(N673="snížená",J673,0)</f>
        <v>0</v>
      </c>
      <c r="BG673" s="141">
        <f>IF(N673="zákl. přenesená",J673,0)</f>
        <v>0</v>
      </c>
      <c r="BH673" s="141">
        <f>IF(N673="sníž. přenesená",J673,0)</f>
        <v>0</v>
      </c>
      <c r="BI673" s="141">
        <f>IF(N673="nulová",J673,0)</f>
        <v>0</v>
      </c>
      <c r="BJ673" s="18" t="s">
        <v>83</v>
      </c>
      <c r="BK673" s="141">
        <f>ROUND(I673*H673,2)</f>
        <v>0</v>
      </c>
      <c r="BL673" s="18" t="s">
        <v>312</v>
      </c>
      <c r="BM673" s="140" t="s">
        <v>941</v>
      </c>
    </row>
    <row r="674" spans="2:65" s="12" customFormat="1" x14ac:dyDescent="0.2">
      <c r="B674" s="146"/>
      <c r="D674" s="147" t="s">
        <v>218</v>
      </c>
      <c r="E674" s="148" t="s">
        <v>19</v>
      </c>
      <c r="F674" s="149" t="s">
        <v>942</v>
      </c>
      <c r="H674" s="148" t="s">
        <v>19</v>
      </c>
      <c r="I674" s="150"/>
      <c r="L674" s="146"/>
      <c r="M674" s="151"/>
      <c r="T674" s="152"/>
      <c r="AT674" s="148" t="s">
        <v>218</v>
      </c>
      <c r="AU674" s="148" t="s">
        <v>85</v>
      </c>
      <c r="AV674" s="12" t="s">
        <v>83</v>
      </c>
      <c r="AW674" s="12" t="s">
        <v>35</v>
      </c>
      <c r="AX674" s="12" t="s">
        <v>75</v>
      </c>
      <c r="AY674" s="148" t="s">
        <v>208</v>
      </c>
    </row>
    <row r="675" spans="2:65" s="13" customFormat="1" x14ac:dyDescent="0.2">
      <c r="B675" s="153"/>
      <c r="D675" s="147" t="s">
        <v>218</v>
      </c>
      <c r="E675" s="154" t="s">
        <v>19</v>
      </c>
      <c r="F675" s="155" t="s">
        <v>943</v>
      </c>
      <c r="H675" s="156">
        <v>2</v>
      </c>
      <c r="I675" s="157"/>
      <c r="L675" s="153"/>
      <c r="M675" s="158"/>
      <c r="T675" s="159"/>
      <c r="AT675" s="154" t="s">
        <v>218</v>
      </c>
      <c r="AU675" s="154" t="s">
        <v>85</v>
      </c>
      <c r="AV675" s="13" t="s">
        <v>85</v>
      </c>
      <c r="AW675" s="13" t="s">
        <v>35</v>
      </c>
      <c r="AX675" s="13" t="s">
        <v>75</v>
      </c>
      <c r="AY675" s="154" t="s">
        <v>208</v>
      </c>
    </row>
    <row r="676" spans="2:65" s="14" customFormat="1" x14ac:dyDescent="0.2">
      <c r="B676" s="160"/>
      <c r="D676" s="147" t="s">
        <v>218</v>
      </c>
      <c r="E676" s="161" t="s">
        <v>19</v>
      </c>
      <c r="F676" s="162" t="s">
        <v>221</v>
      </c>
      <c r="H676" s="163">
        <v>2</v>
      </c>
      <c r="I676" s="164"/>
      <c r="L676" s="160"/>
      <c r="M676" s="165"/>
      <c r="T676" s="166"/>
      <c r="AT676" s="161" t="s">
        <v>218</v>
      </c>
      <c r="AU676" s="161" t="s">
        <v>85</v>
      </c>
      <c r="AV676" s="14" t="s">
        <v>214</v>
      </c>
      <c r="AW676" s="14" t="s">
        <v>35</v>
      </c>
      <c r="AX676" s="14" t="s">
        <v>83</v>
      </c>
      <c r="AY676" s="161" t="s">
        <v>208</v>
      </c>
    </row>
    <row r="677" spans="2:65" s="1" customFormat="1" ht="15.75" customHeight="1" x14ac:dyDescent="0.2">
      <c r="B677" s="33"/>
      <c r="C677" s="168" t="s">
        <v>944</v>
      </c>
      <c r="D677" s="168" t="s">
        <v>346</v>
      </c>
      <c r="E677" s="169" t="s">
        <v>945</v>
      </c>
      <c r="F677" s="170" t="s">
        <v>946</v>
      </c>
      <c r="G677" s="171" t="s">
        <v>307</v>
      </c>
      <c r="H677" s="172">
        <v>2</v>
      </c>
      <c r="I677" s="173"/>
      <c r="J677" s="174">
        <f>ROUND(I677*H677,2)</f>
        <v>0</v>
      </c>
      <c r="K677" s="170" t="s">
        <v>19</v>
      </c>
      <c r="L677" s="175"/>
      <c r="M677" s="176" t="s">
        <v>19</v>
      </c>
      <c r="N677" s="177" t="s">
        <v>46</v>
      </c>
      <c r="P677" s="138">
        <f>O677*H677</f>
        <v>0</v>
      </c>
      <c r="Q677" s="138">
        <v>5.9999999999999995E-4</v>
      </c>
      <c r="R677" s="138">
        <f>Q677*H677</f>
        <v>1.1999999999999999E-3</v>
      </c>
      <c r="S677" s="138">
        <v>0</v>
      </c>
      <c r="T677" s="139">
        <f>S677*H677</f>
        <v>0</v>
      </c>
      <c r="AR677" s="140" t="s">
        <v>432</v>
      </c>
      <c r="AT677" s="140" t="s">
        <v>346</v>
      </c>
      <c r="AU677" s="140" t="s">
        <v>85</v>
      </c>
      <c r="AY677" s="18" t="s">
        <v>208</v>
      </c>
      <c r="BE677" s="141">
        <f>IF(N677="základní",J677,0)</f>
        <v>0</v>
      </c>
      <c r="BF677" s="141">
        <f>IF(N677="snížená",J677,0)</f>
        <v>0</v>
      </c>
      <c r="BG677" s="141">
        <f>IF(N677="zákl. přenesená",J677,0)</f>
        <v>0</v>
      </c>
      <c r="BH677" s="141">
        <f>IF(N677="sníž. přenesená",J677,0)</f>
        <v>0</v>
      </c>
      <c r="BI677" s="141">
        <f>IF(N677="nulová",J677,0)</f>
        <v>0</v>
      </c>
      <c r="BJ677" s="18" t="s">
        <v>83</v>
      </c>
      <c r="BK677" s="141">
        <f>ROUND(I677*H677,2)</f>
        <v>0</v>
      </c>
      <c r="BL677" s="18" t="s">
        <v>312</v>
      </c>
      <c r="BM677" s="140" t="s">
        <v>947</v>
      </c>
    </row>
    <row r="678" spans="2:65" s="12" customFormat="1" x14ac:dyDescent="0.2">
      <c r="B678" s="146"/>
      <c r="D678" s="147" t="s">
        <v>218</v>
      </c>
      <c r="E678" s="148" t="s">
        <v>19</v>
      </c>
      <c r="F678" s="149" t="s">
        <v>942</v>
      </c>
      <c r="H678" s="148" t="s">
        <v>19</v>
      </c>
      <c r="I678" s="150"/>
      <c r="L678" s="146"/>
      <c r="M678" s="151"/>
      <c r="T678" s="152"/>
      <c r="AT678" s="148" t="s">
        <v>218</v>
      </c>
      <c r="AU678" s="148" t="s">
        <v>85</v>
      </c>
      <c r="AV678" s="12" t="s">
        <v>83</v>
      </c>
      <c r="AW678" s="12" t="s">
        <v>35</v>
      </c>
      <c r="AX678" s="12" t="s">
        <v>75</v>
      </c>
      <c r="AY678" s="148" t="s">
        <v>208</v>
      </c>
    </row>
    <row r="679" spans="2:65" s="13" customFormat="1" x14ac:dyDescent="0.2">
      <c r="B679" s="153"/>
      <c r="D679" s="147" t="s">
        <v>218</v>
      </c>
      <c r="E679" s="154" t="s">
        <v>19</v>
      </c>
      <c r="F679" s="155" t="s">
        <v>948</v>
      </c>
      <c r="H679" s="156">
        <v>2</v>
      </c>
      <c r="I679" s="157"/>
      <c r="L679" s="153"/>
      <c r="M679" s="158"/>
      <c r="T679" s="159"/>
      <c r="AT679" s="154" t="s">
        <v>218</v>
      </c>
      <c r="AU679" s="154" t="s">
        <v>85</v>
      </c>
      <c r="AV679" s="13" t="s">
        <v>85</v>
      </c>
      <c r="AW679" s="13" t="s">
        <v>35</v>
      </c>
      <c r="AX679" s="13" t="s">
        <v>75</v>
      </c>
      <c r="AY679" s="154" t="s">
        <v>208</v>
      </c>
    </row>
    <row r="680" spans="2:65" s="14" customFormat="1" x14ac:dyDescent="0.2">
      <c r="B680" s="160"/>
      <c r="D680" s="147" t="s">
        <v>218</v>
      </c>
      <c r="E680" s="161" t="s">
        <v>19</v>
      </c>
      <c r="F680" s="162" t="s">
        <v>221</v>
      </c>
      <c r="H680" s="163">
        <v>2</v>
      </c>
      <c r="I680" s="164"/>
      <c r="L680" s="160"/>
      <c r="M680" s="165"/>
      <c r="T680" s="166"/>
      <c r="AT680" s="161" t="s">
        <v>218</v>
      </c>
      <c r="AU680" s="161" t="s">
        <v>85</v>
      </c>
      <c r="AV680" s="14" t="s">
        <v>214</v>
      </c>
      <c r="AW680" s="14" t="s">
        <v>35</v>
      </c>
      <c r="AX680" s="14" t="s">
        <v>83</v>
      </c>
      <c r="AY680" s="161" t="s">
        <v>208</v>
      </c>
    </row>
    <row r="681" spans="2:65" s="1" customFormat="1" ht="24.75" customHeight="1" x14ac:dyDescent="0.2">
      <c r="B681" s="33"/>
      <c r="C681" s="129" t="s">
        <v>949</v>
      </c>
      <c r="D681" s="129" t="s">
        <v>210</v>
      </c>
      <c r="E681" s="130" t="s">
        <v>950</v>
      </c>
      <c r="F681" s="131" t="s">
        <v>951</v>
      </c>
      <c r="G681" s="132" t="s">
        <v>264</v>
      </c>
      <c r="H681" s="133">
        <v>2E-3</v>
      </c>
      <c r="I681" s="134"/>
      <c r="J681" s="135">
        <f>ROUND(I681*H681,2)</f>
        <v>0</v>
      </c>
      <c r="K681" s="131" t="s">
        <v>213</v>
      </c>
      <c r="L681" s="33"/>
      <c r="M681" s="136" t="s">
        <v>19</v>
      </c>
      <c r="N681" s="137" t="s">
        <v>46</v>
      </c>
      <c r="P681" s="138">
        <f>O681*H681</f>
        <v>0</v>
      </c>
      <c r="Q681" s="138">
        <v>0</v>
      </c>
      <c r="R681" s="138">
        <f>Q681*H681</f>
        <v>0</v>
      </c>
      <c r="S681" s="138">
        <v>0</v>
      </c>
      <c r="T681" s="139">
        <f>S681*H681</f>
        <v>0</v>
      </c>
      <c r="AR681" s="140" t="s">
        <v>312</v>
      </c>
      <c r="AT681" s="140" t="s">
        <v>210</v>
      </c>
      <c r="AU681" s="140" t="s">
        <v>85</v>
      </c>
      <c r="AY681" s="18" t="s">
        <v>208</v>
      </c>
      <c r="BE681" s="141">
        <f>IF(N681="základní",J681,0)</f>
        <v>0</v>
      </c>
      <c r="BF681" s="141">
        <f>IF(N681="snížená",J681,0)</f>
        <v>0</v>
      </c>
      <c r="BG681" s="141">
        <f>IF(N681="zákl. přenesená",J681,0)</f>
        <v>0</v>
      </c>
      <c r="BH681" s="141">
        <f>IF(N681="sníž. přenesená",J681,0)</f>
        <v>0</v>
      </c>
      <c r="BI681" s="141">
        <f>IF(N681="nulová",J681,0)</f>
        <v>0</v>
      </c>
      <c r="BJ681" s="18" t="s">
        <v>83</v>
      </c>
      <c r="BK681" s="141">
        <f>ROUND(I681*H681,2)</f>
        <v>0</v>
      </c>
      <c r="BL681" s="18" t="s">
        <v>312</v>
      </c>
      <c r="BM681" s="140" t="s">
        <v>952</v>
      </c>
    </row>
    <row r="682" spans="2:65" s="1" customFormat="1" x14ac:dyDescent="0.2">
      <c r="B682" s="33"/>
      <c r="D682" s="142" t="s">
        <v>216</v>
      </c>
      <c r="F682" s="143" t="s">
        <v>953</v>
      </c>
      <c r="I682" s="144"/>
      <c r="L682" s="33"/>
      <c r="M682" s="145"/>
      <c r="T682" s="54"/>
      <c r="AT682" s="18" t="s">
        <v>216</v>
      </c>
      <c r="AU682" s="18" t="s">
        <v>85</v>
      </c>
    </row>
    <row r="683" spans="2:65" s="11" customFormat="1" ht="22.75" customHeight="1" x14ac:dyDescent="0.25">
      <c r="B683" s="117"/>
      <c r="D683" s="118" t="s">
        <v>74</v>
      </c>
      <c r="E683" s="127" t="s">
        <v>954</v>
      </c>
      <c r="F683" s="127" t="s">
        <v>955</v>
      </c>
      <c r="I683" s="120"/>
      <c r="J683" s="128">
        <f>BK683</f>
        <v>0</v>
      </c>
      <c r="L683" s="117"/>
      <c r="M683" s="122"/>
      <c r="P683" s="123">
        <f>SUM(P684:P716)</f>
        <v>0</v>
      </c>
      <c r="R683" s="123">
        <f>SUM(R684:R716)</f>
        <v>0.73462360000000004</v>
      </c>
      <c r="T683" s="124">
        <f>SUM(T684:T716)</f>
        <v>0</v>
      </c>
      <c r="AR683" s="118" t="s">
        <v>85</v>
      </c>
      <c r="AT683" s="125" t="s">
        <v>74</v>
      </c>
      <c r="AU683" s="125" t="s">
        <v>83</v>
      </c>
      <c r="AY683" s="118" t="s">
        <v>208</v>
      </c>
      <c r="BK683" s="126">
        <f>SUM(BK684:BK716)</f>
        <v>0</v>
      </c>
    </row>
    <row r="684" spans="2:65" s="1" customFormat="1" ht="33.4" customHeight="1" x14ac:dyDescent="0.2">
      <c r="B684" s="33"/>
      <c r="C684" s="129" t="s">
        <v>956</v>
      </c>
      <c r="D684" s="129" t="s">
        <v>210</v>
      </c>
      <c r="E684" s="130" t="s">
        <v>957</v>
      </c>
      <c r="F684" s="131" t="s">
        <v>958</v>
      </c>
      <c r="G684" s="132" t="s">
        <v>109</v>
      </c>
      <c r="H684" s="133">
        <v>3.78</v>
      </c>
      <c r="I684" s="134"/>
      <c r="J684" s="135">
        <f>ROUND(I684*H684,2)</f>
        <v>0</v>
      </c>
      <c r="K684" s="131" t="s">
        <v>213</v>
      </c>
      <c r="L684" s="33"/>
      <c r="M684" s="136" t="s">
        <v>19</v>
      </c>
      <c r="N684" s="137" t="s">
        <v>46</v>
      </c>
      <c r="P684" s="138">
        <f>O684*H684</f>
        <v>0</v>
      </c>
      <c r="Q684" s="138">
        <v>1.1820000000000001E-2</v>
      </c>
      <c r="R684" s="138">
        <f>Q684*H684</f>
        <v>4.46796E-2</v>
      </c>
      <c r="S684" s="138">
        <v>0</v>
      </c>
      <c r="T684" s="139">
        <f>S684*H684</f>
        <v>0</v>
      </c>
      <c r="AR684" s="140" t="s">
        <v>312</v>
      </c>
      <c r="AT684" s="140" t="s">
        <v>210</v>
      </c>
      <c r="AU684" s="140" t="s">
        <v>85</v>
      </c>
      <c r="AY684" s="18" t="s">
        <v>208</v>
      </c>
      <c r="BE684" s="141">
        <f>IF(N684="základní",J684,0)</f>
        <v>0</v>
      </c>
      <c r="BF684" s="141">
        <f>IF(N684="snížená",J684,0)</f>
        <v>0</v>
      </c>
      <c r="BG684" s="141">
        <f>IF(N684="zákl. přenesená",J684,0)</f>
        <v>0</v>
      </c>
      <c r="BH684" s="141">
        <f>IF(N684="sníž. přenesená",J684,0)</f>
        <v>0</v>
      </c>
      <c r="BI684" s="141">
        <f>IF(N684="nulová",J684,0)</f>
        <v>0</v>
      </c>
      <c r="BJ684" s="18" t="s">
        <v>83</v>
      </c>
      <c r="BK684" s="141">
        <f>ROUND(I684*H684,2)</f>
        <v>0</v>
      </c>
      <c r="BL684" s="18" t="s">
        <v>312</v>
      </c>
      <c r="BM684" s="140" t="s">
        <v>959</v>
      </c>
    </row>
    <row r="685" spans="2:65" s="1" customFormat="1" x14ac:dyDescent="0.2">
      <c r="B685" s="33"/>
      <c r="D685" s="142" t="s">
        <v>216</v>
      </c>
      <c r="F685" s="143" t="s">
        <v>960</v>
      </c>
      <c r="I685" s="144"/>
      <c r="L685" s="33"/>
      <c r="M685" s="145"/>
      <c r="T685" s="54"/>
      <c r="AT685" s="18" t="s">
        <v>216</v>
      </c>
      <c r="AU685" s="18" t="s">
        <v>85</v>
      </c>
    </row>
    <row r="686" spans="2:65" s="12" customFormat="1" x14ac:dyDescent="0.2">
      <c r="B686" s="146"/>
      <c r="D686" s="147" t="s">
        <v>218</v>
      </c>
      <c r="E686" s="148" t="s">
        <v>19</v>
      </c>
      <c r="F686" s="149" t="s">
        <v>380</v>
      </c>
      <c r="H686" s="148" t="s">
        <v>19</v>
      </c>
      <c r="I686" s="150"/>
      <c r="L686" s="146"/>
      <c r="M686" s="151"/>
      <c r="T686" s="152"/>
      <c r="AT686" s="148" t="s">
        <v>218</v>
      </c>
      <c r="AU686" s="148" t="s">
        <v>85</v>
      </c>
      <c r="AV686" s="12" t="s">
        <v>83</v>
      </c>
      <c r="AW686" s="12" t="s">
        <v>35</v>
      </c>
      <c r="AX686" s="12" t="s">
        <v>75</v>
      </c>
      <c r="AY686" s="148" t="s">
        <v>208</v>
      </c>
    </row>
    <row r="687" spans="2:65" s="13" customFormat="1" x14ac:dyDescent="0.2">
      <c r="B687" s="153"/>
      <c r="D687" s="147" t="s">
        <v>218</v>
      </c>
      <c r="E687" s="154" t="s">
        <v>19</v>
      </c>
      <c r="F687" s="155" t="s">
        <v>961</v>
      </c>
      <c r="H687" s="156">
        <v>3.78</v>
      </c>
      <c r="I687" s="157"/>
      <c r="L687" s="153"/>
      <c r="M687" s="158"/>
      <c r="T687" s="159"/>
      <c r="AT687" s="154" t="s">
        <v>218</v>
      </c>
      <c r="AU687" s="154" t="s">
        <v>85</v>
      </c>
      <c r="AV687" s="13" t="s">
        <v>85</v>
      </c>
      <c r="AW687" s="13" t="s">
        <v>35</v>
      </c>
      <c r="AX687" s="13" t="s">
        <v>75</v>
      </c>
      <c r="AY687" s="154" t="s">
        <v>208</v>
      </c>
    </row>
    <row r="688" spans="2:65" s="14" customFormat="1" x14ac:dyDescent="0.2">
      <c r="B688" s="160"/>
      <c r="D688" s="147" t="s">
        <v>218</v>
      </c>
      <c r="E688" s="161" t="s">
        <v>140</v>
      </c>
      <c r="F688" s="162" t="s">
        <v>221</v>
      </c>
      <c r="H688" s="163">
        <v>3.78</v>
      </c>
      <c r="I688" s="164"/>
      <c r="L688" s="160"/>
      <c r="M688" s="165"/>
      <c r="T688" s="166"/>
      <c r="AT688" s="161" t="s">
        <v>218</v>
      </c>
      <c r="AU688" s="161" t="s">
        <v>85</v>
      </c>
      <c r="AV688" s="14" t="s">
        <v>214</v>
      </c>
      <c r="AW688" s="14" t="s">
        <v>35</v>
      </c>
      <c r="AX688" s="14" t="s">
        <v>83</v>
      </c>
      <c r="AY688" s="161" t="s">
        <v>208</v>
      </c>
    </row>
    <row r="689" spans="2:65" s="1" customFormat="1" ht="24.75" customHeight="1" x14ac:dyDescent="0.2">
      <c r="B689" s="33"/>
      <c r="C689" s="129" t="s">
        <v>962</v>
      </c>
      <c r="D689" s="129" t="s">
        <v>210</v>
      </c>
      <c r="E689" s="130" t="s">
        <v>963</v>
      </c>
      <c r="F689" s="131" t="s">
        <v>964</v>
      </c>
      <c r="G689" s="132" t="s">
        <v>109</v>
      </c>
      <c r="H689" s="133">
        <v>3.78</v>
      </c>
      <c r="I689" s="134"/>
      <c r="J689" s="135">
        <f>ROUND(I689*H689,2)</f>
        <v>0</v>
      </c>
      <c r="K689" s="131" t="s">
        <v>213</v>
      </c>
      <c r="L689" s="33"/>
      <c r="M689" s="136" t="s">
        <v>19</v>
      </c>
      <c r="N689" s="137" t="s">
        <v>46</v>
      </c>
      <c r="P689" s="138">
        <f>O689*H689</f>
        <v>0</v>
      </c>
      <c r="Q689" s="138">
        <v>1E-4</v>
      </c>
      <c r="R689" s="138">
        <f>Q689*H689</f>
        <v>3.7799999999999997E-4</v>
      </c>
      <c r="S689" s="138">
        <v>0</v>
      </c>
      <c r="T689" s="139">
        <f>S689*H689</f>
        <v>0</v>
      </c>
      <c r="AR689" s="140" t="s">
        <v>312</v>
      </c>
      <c r="AT689" s="140" t="s">
        <v>210</v>
      </c>
      <c r="AU689" s="140" t="s">
        <v>85</v>
      </c>
      <c r="AY689" s="18" t="s">
        <v>208</v>
      </c>
      <c r="BE689" s="141">
        <f>IF(N689="základní",J689,0)</f>
        <v>0</v>
      </c>
      <c r="BF689" s="141">
        <f>IF(N689="snížená",J689,0)</f>
        <v>0</v>
      </c>
      <c r="BG689" s="141">
        <f>IF(N689="zákl. přenesená",J689,0)</f>
        <v>0</v>
      </c>
      <c r="BH689" s="141">
        <f>IF(N689="sníž. přenesená",J689,0)</f>
        <v>0</v>
      </c>
      <c r="BI689" s="141">
        <f>IF(N689="nulová",J689,0)</f>
        <v>0</v>
      </c>
      <c r="BJ689" s="18" t="s">
        <v>83</v>
      </c>
      <c r="BK689" s="141">
        <f>ROUND(I689*H689,2)</f>
        <v>0</v>
      </c>
      <c r="BL689" s="18" t="s">
        <v>312</v>
      </c>
      <c r="BM689" s="140" t="s">
        <v>965</v>
      </c>
    </row>
    <row r="690" spans="2:65" s="1" customFormat="1" x14ac:dyDescent="0.2">
      <c r="B690" s="33"/>
      <c r="D690" s="142" t="s">
        <v>216</v>
      </c>
      <c r="F690" s="143" t="s">
        <v>966</v>
      </c>
      <c r="I690" s="144"/>
      <c r="L690" s="33"/>
      <c r="M690" s="145"/>
      <c r="T690" s="54"/>
      <c r="AT690" s="18" t="s">
        <v>216</v>
      </c>
      <c r="AU690" s="18" t="s">
        <v>85</v>
      </c>
    </row>
    <row r="691" spans="2:65" s="13" customFormat="1" x14ac:dyDescent="0.2">
      <c r="B691" s="153"/>
      <c r="D691" s="147" t="s">
        <v>218</v>
      </c>
      <c r="E691" s="154" t="s">
        <v>19</v>
      </c>
      <c r="F691" s="155" t="s">
        <v>967</v>
      </c>
      <c r="H691" s="156">
        <v>3.78</v>
      </c>
      <c r="I691" s="157"/>
      <c r="L691" s="153"/>
      <c r="M691" s="158"/>
      <c r="T691" s="159"/>
      <c r="AT691" s="154" t="s">
        <v>218</v>
      </c>
      <c r="AU691" s="154" t="s">
        <v>85</v>
      </c>
      <c r="AV691" s="13" t="s">
        <v>85</v>
      </c>
      <c r="AW691" s="13" t="s">
        <v>35</v>
      </c>
      <c r="AX691" s="13" t="s">
        <v>75</v>
      </c>
      <c r="AY691" s="154" t="s">
        <v>208</v>
      </c>
    </row>
    <row r="692" spans="2:65" s="14" customFormat="1" x14ac:dyDescent="0.2">
      <c r="B692" s="160"/>
      <c r="D692" s="147" t="s">
        <v>218</v>
      </c>
      <c r="E692" s="161" t="s">
        <v>19</v>
      </c>
      <c r="F692" s="162" t="s">
        <v>221</v>
      </c>
      <c r="H692" s="163">
        <v>3.78</v>
      </c>
      <c r="I692" s="164"/>
      <c r="L692" s="160"/>
      <c r="M692" s="165"/>
      <c r="T692" s="166"/>
      <c r="AT692" s="161" t="s">
        <v>218</v>
      </c>
      <c r="AU692" s="161" t="s">
        <v>85</v>
      </c>
      <c r="AV692" s="14" t="s">
        <v>214</v>
      </c>
      <c r="AW692" s="14" t="s">
        <v>35</v>
      </c>
      <c r="AX692" s="14" t="s">
        <v>83</v>
      </c>
      <c r="AY692" s="161" t="s">
        <v>208</v>
      </c>
    </row>
    <row r="693" spans="2:65" s="1" customFormat="1" ht="22.25" customHeight="1" x14ac:dyDescent="0.2">
      <c r="B693" s="33"/>
      <c r="C693" s="129" t="s">
        <v>968</v>
      </c>
      <c r="D693" s="129" t="s">
        <v>210</v>
      </c>
      <c r="E693" s="130" t="s">
        <v>969</v>
      </c>
      <c r="F693" s="131" t="s">
        <v>970</v>
      </c>
      <c r="G693" s="132" t="s">
        <v>109</v>
      </c>
      <c r="H693" s="133">
        <v>3.78</v>
      </c>
      <c r="I693" s="134"/>
      <c r="J693" s="135">
        <f>ROUND(I693*H693,2)</f>
        <v>0</v>
      </c>
      <c r="K693" s="131" t="s">
        <v>213</v>
      </c>
      <c r="L693" s="33"/>
      <c r="M693" s="136" t="s">
        <v>19</v>
      </c>
      <c r="N693" s="137" t="s">
        <v>46</v>
      </c>
      <c r="P693" s="138">
        <f>O693*H693</f>
        <v>0</v>
      </c>
      <c r="Q693" s="138">
        <v>0</v>
      </c>
      <c r="R693" s="138">
        <f>Q693*H693</f>
        <v>0</v>
      </c>
      <c r="S693" s="138">
        <v>0</v>
      </c>
      <c r="T693" s="139">
        <f>S693*H693</f>
        <v>0</v>
      </c>
      <c r="AR693" s="140" t="s">
        <v>312</v>
      </c>
      <c r="AT693" s="140" t="s">
        <v>210</v>
      </c>
      <c r="AU693" s="140" t="s">
        <v>85</v>
      </c>
      <c r="AY693" s="18" t="s">
        <v>208</v>
      </c>
      <c r="BE693" s="141">
        <f>IF(N693="základní",J693,0)</f>
        <v>0</v>
      </c>
      <c r="BF693" s="141">
        <f>IF(N693="snížená",J693,0)</f>
        <v>0</v>
      </c>
      <c r="BG693" s="141">
        <f>IF(N693="zákl. přenesená",J693,0)</f>
        <v>0</v>
      </c>
      <c r="BH693" s="141">
        <f>IF(N693="sníž. přenesená",J693,0)</f>
        <v>0</v>
      </c>
      <c r="BI693" s="141">
        <f>IF(N693="nulová",J693,0)</f>
        <v>0</v>
      </c>
      <c r="BJ693" s="18" t="s">
        <v>83</v>
      </c>
      <c r="BK693" s="141">
        <f>ROUND(I693*H693,2)</f>
        <v>0</v>
      </c>
      <c r="BL693" s="18" t="s">
        <v>312</v>
      </c>
      <c r="BM693" s="140" t="s">
        <v>971</v>
      </c>
    </row>
    <row r="694" spans="2:65" s="1" customFormat="1" x14ac:dyDescent="0.2">
      <c r="B694" s="33"/>
      <c r="D694" s="142" t="s">
        <v>216</v>
      </c>
      <c r="F694" s="143" t="s">
        <v>972</v>
      </c>
      <c r="I694" s="144"/>
      <c r="L694" s="33"/>
      <c r="M694" s="145"/>
      <c r="T694" s="54"/>
      <c r="AT694" s="18" t="s">
        <v>216</v>
      </c>
      <c r="AU694" s="18" t="s">
        <v>85</v>
      </c>
    </row>
    <row r="695" spans="2:65" s="1" customFormat="1" ht="24.75" customHeight="1" x14ac:dyDescent="0.2">
      <c r="B695" s="33"/>
      <c r="C695" s="129" t="s">
        <v>973</v>
      </c>
      <c r="D695" s="129" t="s">
        <v>210</v>
      </c>
      <c r="E695" s="130" t="s">
        <v>974</v>
      </c>
      <c r="F695" s="131" t="s">
        <v>975</v>
      </c>
      <c r="G695" s="132" t="s">
        <v>109</v>
      </c>
      <c r="H695" s="133">
        <v>3.78</v>
      </c>
      <c r="I695" s="134"/>
      <c r="J695" s="135">
        <f>ROUND(I695*H695,2)</f>
        <v>0</v>
      </c>
      <c r="K695" s="131" t="s">
        <v>213</v>
      </c>
      <c r="L695" s="33"/>
      <c r="M695" s="136" t="s">
        <v>19</v>
      </c>
      <c r="N695" s="137" t="s">
        <v>46</v>
      </c>
      <c r="P695" s="138">
        <f>O695*H695</f>
        <v>0</v>
      </c>
      <c r="Q695" s="138">
        <v>6.9999999999999999E-4</v>
      </c>
      <c r="R695" s="138">
        <f>Q695*H695</f>
        <v>2.6459999999999999E-3</v>
      </c>
      <c r="S695" s="138">
        <v>0</v>
      </c>
      <c r="T695" s="139">
        <f>S695*H695</f>
        <v>0</v>
      </c>
      <c r="AR695" s="140" t="s">
        <v>312</v>
      </c>
      <c r="AT695" s="140" t="s">
        <v>210</v>
      </c>
      <c r="AU695" s="140" t="s">
        <v>85</v>
      </c>
      <c r="AY695" s="18" t="s">
        <v>208</v>
      </c>
      <c r="BE695" s="141">
        <f>IF(N695="základní",J695,0)</f>
        <v>0</v>
      </c>
      <c r="BF695" s="141">
        <f>IF(N695="snížená",J695,0)</f>
        <v>0</v>
      </c>
      <c r="BG695" s="141">
        <f>IF(N695="zákl. přenesená",J695,0)</f>
        <v>0</v>
      </c>
      <c r="BH695" s="141">
        <f>IF(N695="sníž. přenesená",J695,0)</f>
        <v>0</v>
      </c>
      <c r="BI695" s="141">
        <f>IF(N695="nulová",J695,0)</f>
        <v>0</v>
      </c>
      <c r="BJ695" s="18" t="s">
        <v>83</v>
      </c>
      <c r="BK695" s="141">
        <f>ROUND(I695*H695,2)</f>
        <v>0</v>
      </c>
      <c r="BL695" s="18" t="s">
        <v>312</v>
      </c>
      <c r="BM695" s="140" t="s">
        <v>976</v>
      </c>
    </row>
    <row r="696" spans="2:65" s="1" customFormat="1" x14ac:dyDescent="0.2">
      <c r="B696" s="33"/>
      <c r="D696" s="142" t="s">
        <v>216</v>
      </c>
      <c r="F696" s="143" t="s">
        <v>977</v>
      </c>
      <c r="I696" s="144"/>
      <c r="L696" s="33"/>
      <c r="M696" s="145"/>
      <c r="T696" s="54"/>
      <c r="AT696" s="18" t="s">
        <v>216</v>
      </c>
      <c r="AU696" s="18" t="s">
        <v>85</v>
      </c>
    </row>
    <row r="697" spans="2:65" s="13" customFormat="1" x14ac:dyDescent="0.2">
      <c r="B697" s="153"/>
      <c r="D697" s="147" t="s">
        <v>218</v>
      </c>
      <c r="E697" s="154" t="s">
        <v>19</v>
      </c>
      <c r="F697" s="155" t="s">
        <v>967</v>
      </c>
      <c r="H697" s="156">
        <v>3.78</v>
      </c>
      <c r="I697" s="157"/>
      <c r="L697" s="153"/>
      <c r="M697" s="158"/>
      <c r="T697" s="159"/>
      <c r="AT697" s="154" t="s">
        <v>218</v>
      </c>
      <c r="AU697" s="154" t="s">
        <v>85</v>
      </c>
      <c r="AV697" s="13" t="s">
        <v>85</v>
      </c>
      <c r="AW697" s="13" t="s">
        <v>35</v>
      </c>
      <c r="AX697" s="13" t="s">
        <v>75</v>
      </c>
      <c r="AY697" s="154" t="s">
        <v>208</v>
      </c>
    </row>
    <row r="698" spans="2:65" s="14" customFormat="1" x14ac:dyDescent="0.2">
      <c r="B698" s="160"/>
      <c r="D698" s="147" t="s">
        <v>218</v>
      </c>
      <c r="E698" s="161" t="s">
        <v>19</v>
      </c>
      <c r="F698" s="162" t="s">
        <v>221</v>
      </c>
      <c r="H698" s="163">
        <v>3.78</v>
      </c>
      <c r="I698" s="164"/>
      <c r="L698" s="160"/>
      <c r="M698" s="165"/>
      <c r="T698" s="166"/>
      <c r="AT698" s="161" t="s">
        <v>218</v>
      </c>
      <c r="AU698" s="161" t="s">
        <v>85</v>
      </c>
      <c r="AV698" s="14" t="s">
        <v>214</v>
      </c>
      <c r="AW698" s="14" t="s">
        <v>35</v>
      </c>
      <c r="AX698" s="14" t="s">
        <v>83</v>
      </c>
      <c r="AY698" s="161" t="s">
        <v>208</v>
      </c>
    </row>
    <row r="699" spans="2:65" s="1" customFormat="1" ht="24.75" customHeight="1" x14ac:dyDescent="0.2">
      <c r="B699" s="33"/>
      <c r="C699" s="129" t="s">
        <v>978</v>
      </c>
      <c r="D699" s="129" t="s">
        <v>210</v>
      </c>
      <c r="E699" s="130" t="s">
        <v>979</v>
      </c>
      <c r="F699" s="131" t="s">
        <v>980</v>
      </c>
      <c r="G699" s="132" t="s">
        <v>109</v>
      </c>
      <c r="H699" s="133">
        <v>52.84</v>
      </c>
      <c r="I699" s="134"/>
      <c r="J699" s="135">
        <f>ROUND(I699*H699,2)</f>
        <v>0</v>
      </c>
      <c r="K699" s="131" t="s">
        <v>213</v>
      </c>
      <c r="L699" s="33"/>
      <c r="M699" s="136" t="s">
        <v>19</v>
      </c>
      <c r="N699" s="137" t="s">
        <v>46</v>
      </c>
      <c r="P699" s="138">
        <f>O699*H699</f>
        <v>0</v>
      </c>
      <c r="Q699" s="138">
        <v>1.2200000000000001E-2</v>
      </c>
      <c r="R699" s="138">
        <f>Q699*H699</f>
        <v>0.64464800000000011</v>
      </c>
      <c r="S699" s="138">
        <v>0</v>
      </c>
      <c r="T699" s="139">
        <f>S699*H699</f>
        <v>0</v>
      </c>
      <c r="AR699" s="140" t="s">
        <v>312</v>
      </c>
      <c r="AT699" s="140" t="s">
        <v>210</v>
      </c>
      <c r="AU699" s="140" t="s">
        <v>85</v>
      </c>
      <c r="AY699" s="18" t="s">
        <v>208</v>
      </c>
      <c r="BE699" s="141">
        <f>IF(N699="základní",J699,0)</f>
        <v>0</v>
      </c>
      <c r="BF699" s="141">
        <f>IF(N699="snížená",J699,0)</f>
        <v>0</v>
      </c>
      <c r="BG699" s="141">
        <f>IF(N699="zákl. přenesená",J699,0)</f>
        <v>0</v>
      </c>
      <c r="BH699" s="141">
        <f>IF(N699="sníž. přenesená",J699,0)</f>
        <v>0</v>
      </c>
      <c r="BI699" s="141">
        <f>IF(N699="nulová",J699,0)</f>
        <v>0</v>
      </c>
      <c r="BJ699" s="18" t="s">
        <v>83</v>
      </c>
      <c r="BK699" s="141">
        <f>ROUND(I699*H699,2)</f>
        <v>0</v>
      </c>
      <c r="BL699" s="18" t="s">
        <v>312</v>
      </c>
      <c r="BM699" s="140" t="s">
        <v>981</v>
      </c>
    </row>
    <row r="700" spans="2:65" s="1" customFormat="1" x14ac:dyDescent="0.2">
      <c r="B700" s="33"/>
      <c r="D700" s="142" t="s">
        <v>216</v>
      </c>
      <c r="F700" s="143" t="s">
        <v>982</v>
      </c>
      <c r="I700" s="144"/>
      <c r="L700" s="33"/>
      <c r="M700" s="145"/>
      <c r="T700" s="54"/>
      <c r="AT700" s="18" t="s">
        <v>216</v>
      </c>
      <c r="AU700" s="18" t="s">
        <v>85</v>
      </c>
    </row>
    <row r="701" spans="2:65" s="12" customFormat="1" x14ac:dyDescent="0.2">
      <c r="B701" s="146"/>
      <c r="D701" s="147" t="s">
        <v>218</v>
      </c>
      <c r="E701" s="148" t="s">
        <v>19</v>
      </c>
      <c r="F701" s="149" t="s">
        <v>380</v>
      </c>
      <c r="H701" s="148" t="s">
        <v>19</v>
      </c>
      <c r="I701" s="150"/>
      <c r="L701" s="146"/>
      <c r="M701" s="151"/>
      <c r="T701" s="152"/>
      <c r="AT701" s="148" t="s">
        <v>218</v>
      </c>
      <c r="AU701" s="148" t="s">
        <v>85</v>
      </c>
      <c r="AV701" s="12" t="s">
        <v>83</v>
      </c>
      <c r="AW701" s="12" t="s">
        <v>35</v>
      </c>
      <c r="AX701" s="12" t="s">
        <v>75</v>
      </c>
      <c r="AY701" s="148" t="s">
        <v>208</v>
      </c>
    </row>
    <row r="702" spans="2:65" s="13" customFormat="1" x14ac:dyDescent="0.2">
      <c r="B702" s="153"/>
      <c r="D702" s="147" t="s">
        <v>218</v>
      </c>
      <c r="E702" s="154" t="s">
        <v>19</v>
      </c>
      <c r="F702" s="155" t="s">
        <v>983</v>
      </c>
      <c r="H702" s="156">
        <v>4.09</v>
      </c>
      <c r="I702" s="157"/>
      <c r="L702" s="153"/>
      <c r="M702" s="158"/>
      <c r="T702" s="159"/>
      <c r="AT702" s="154" t="s">
        <v>218</v>
      </c>
      <c r="AU702" s="154" t="s">
        <v>85</v>
      </c>
      <c r="AV702" s="13" t="s">
        <v>85</v>
      </c>
      <c r="AW702" s="13" t="s">
        <v>35</v>
      </c>
      <c r="AX702" s="13" t="s">
        <v>75</v>
      </c>
      <c r="AY702" s="154" t="s">
        <v>208</v>
      </c>
    </row>
    <row r="703" spans="2:65" s="13" customFormat="1" x14ac:dyDescent="0.2">
      <c r="B703" s="153"/>
      <c r="D703" s="147" t="s">
        <v>218</v>
      </c>
      <c r="E703" s="154" t="s">
        <v>19</v>
      </c>
      <c r="F703" s="155" t="s">
        <v>984</v>
      </c>
      <c r="H703" s="156">
        <v>21.37</v>
      </c>
      <c r="I703" s="157"/>
      <c r="L703" s="153"/>
      <c r="M703" s="158"/>
      <c r="T703" s="159"/>
      <c r="AT703" s="154" t="s">
        <v>218</v>
      </c>
      <c r="AU703" s="154" t="s">
        <v>85</v>
      </c>
      <c r="AV703" s="13" t="s">
        <v>85</v>
      </c>
      <c r="AW703" s="13" t="s">
        <v>35</v>
      </c>
      <c r="AX703" s="13" t="s">
        <v>75</v>
      </c>
      <c r="AY703" s="154" t="s">
        <v>208</v>
      </c>
    </row>
    <row r="704" spans="2:65" s="13" customFormat="1" x14ac:dyDescent="0.2">
      <c r="B704" s="153"/>
      <c r="D704" s="147" t="s">
        <v>218</v>
      </c>
      <c r="E704" s="154" t="s">
        <v>19</v>
      </c>
      <c r="F704" s="155" t="s">
        <v>985</v>
      </c>
      <c r="H704" s="156">
        <v>23.57</v>
      </c>
      <c r="I704" s="157"/>
      <c r="L704" s="153"/>
      <c r="M704" s="158"/>
      <c r="T704" s="159"/>
      <c r="AT704" s="154" t="s">
        <v>218</v>
      </c>
      <c r="AU704" s="154" t="s">
        <v>85</v>
      </c>
      <c r="AV704" s="13" t="s">
        <v>85</v>
      </c>
      <c r="AW704" s="13" t="s">
        <v>35</v>
      </c>
      <c r="AX704" s="13" t="s">
        <v>75</v>
      </c>
      <c r="AY704" s="154" t="s">
        <v>208</v>
      </c>
    </row>
    <row r="705" spans="2:65" s="13" customFormat="1" x14ac:dyDescent="0.2">
      <c r="B705" s="153"/>
      <c r="D705" s="147" t="s">
        <v>218</v>
      </c>
      <c r="E705" s="154" t="s">
        <v>19</v>
      </c>
      <c r="F705" s="155" t="s">
        <v>986</v>
      </c>
      <c r="H705" s="156">
        <v>3.81</v>
      </c>
      <c r="I705" s="157"/>
      <c r="L705" s="153"/>
      <c r="M705" s="158"/>
      <c r="T705" s="159"/>
      <c r="AT705" s="154" t="s">
        <v>218</v>
      </c>
      <c r="AU705" s="154" t="s">
        <v>85</v>
      </c>
      <c r="AV705" s="13" t="s">
        <v>85</v>
      </c>
      <c r="AW705" s="13" t="s">
        <v>35</v>
      </c>
      <c r="AX705" s="13" t="s">
        <v>75</v>
      </c>
      <c r="AY705" s="154" t="s">
        <v>208</v>
      </c>
    </row>
    <row r="706" spans="2:65" s="14" customFormat="1" x14ac:dyDescent="0.2">
      <c r="B706" s="160"/>
      <c r="D706" s="147" t="s">
        <v>218</v>
      </c>
      <c r="E706" s="161" t="s">
        <v>137</v>
      </c>
      <c r="F706" s="162" t="s">
        <v>221</v>
      </c>
      <c r="H706" s="163">
        <v>52.84</v>
      </c>
      <c r="I706" s="164"/>
      <c r="L706" s="160"/>
      <c r="M706" s="165"/>
      <c r="T706" s="166"/>
      <c r="AT706" s="161" t="s">
        <v>218</v>
      </c>
      <c r="AU706" s="161" t="s">
        <v>85</v>
      </c>
      <c r="AV706" s="14" t="s">
        <v>214</v>
      </c>
      <c r="AW706" s="14" t="s">
        <v>35</v>
      </c>
      <c r="AX706" s="14" t="s">
        <v>83</v>
      </c>
      <c r="AY706" s="161" t="s">
        <v>208</v>
      </c>
    </row>
    <row r="707" spans="2:65" s="1" customFormat="1" ht="24.75" customHeight="1" x14ac:dyDescent="0.2">
      <c r="B707" s="33"/>
      <c r="C707" s="129" t="s">
        <v>987</v>
      </c>
      <c r="D707" s="129" t="s">
        <v>210</v>
      </c>
      <c r="E707" s="130" t="s">
        <v>988</v>
      </c>
      <c r="F707" s="131" t="s">
        <v>989</v>
      </c>
      <c r="G707" s="132" t="s">
        <v>109</v>
      </c>
      <c r="H707" s="133">
        <v>52.84</v>
      </c>
      <c r="I707" s="134"/>
      <c r="J707" s="135">
        <f>ROUND(I707*H707,2)</f>
        <v>0</v>
      </c>
      <c r="K707" s="131" t="s">
        <v>213</v>
      </c>
      <c r="L707" s="33"/>
      <c r="M707" s="136" t="s">
        <v>19</v>
      </c>
      <c r="N707" s="137" t="s">
        <v>46</v>
      </c>
      <c r="P707" s="138">
        <f>O707*H707</f>
        <v>0</v>
      </c>
      <c r="Q707" s="138">
        <v>1E-4</v>
      </c>
      <c r="R707" s="138">
        <f>Q707*H707</f>
        <v>5.2840000000000005E-3</v>
      </c>
      <c r="S707" s="138">
        <v>0</v>
      </c>
      <c r="T707" s="139">
        <f>S707*H707</f>
        <v>0</v>
      </c>
      <c r="AR707" s="140" t="s">
        <v>312</v>
      </c>
      <c r="AT707" s="140" t="s">
        <v>210</v>
      </c>
      <c r="AU707" s="140" t="s">
        <v>85</v>
      </c>
      <c r="AY707" s="18" t="s">
        <v>208</v>
      </c>
      <c r="BE707" s="141">
        <f>IF(N707="základní",J707,0)</f>
        <v>0</v>
      </c>
      <c r="BF707" s="141">
        <f>IF(N707="snížená",J707,0)</f>
        <v>0</v>
      </c>
      <c r="BG707" s="141">
        <f>IF(N707="zákl. přenesená",J707,0)</f>
        <v>0</v>
      </c>
      <c r="BH707" s="141">
        <f>IF(N707="sníž. přenesená",J707,0)</f>
        <v>0</v>
      </c>
      <c r="BI707" s="141">
        <f>IF(N707="nulová",J707,0)</f>
        <v>0</v>
      </c>
      <c r="BJ707" s="18" t="s">
        <v>83</v>
      </c>
      <c r="BK707" s="141">
        <f>ROUND(I707*H707,2)</f>
        <v>0</v>
      </c>
      <c r="BL707" s="18" t="s">
        <v>312</v>
      </c>
      <c r="BM707" s="140" t="s">
        <v>990</v>
      </c>
    </row>
    <row r="708" spans="2:65" s="1" customFormat="1" x14ac:dyDescent="0.2">
      <c r="B708" s="33"/>
      <c r="D708" s="142" t="s">
        <v>216</v>
      </c>
      <c r="F708" s="143" t="s">
        <v>991</v>
      </c>
      <c r="I708" s="144"/>
      <c r="L708" s="33"/>
      <c r="M708" s="145"/>
      <c r="T708" s="54"/>
      <c r="AT708" s="18" t="s">
        <v>216</v>
      </c>
      <c r="AU708" s="18" t="s">
        <v>85</v>
      </c>
    </row>
    <row r="709" spans="2:65" s="13" customFormat="1" x14ac:dyDescent="0.2">
      <c r="B709" s="153"/>
      <c r="D709" s="147" t="s">
        <v>218</v>
      </c>
      <c r="E709" s="154" t="s">
        <v>19</v>
      </c>
      <c r="F709" s="155" t="s">
        <v>992</v>
      </c>
      <c r="H709" s="156">
        <v>52.84</v>
      </c>
      <c r="I709" s="157"/>
      <c r="L709" s="153"/>
      <c r="M709" s="158"/>
      <c r="T709" s="159"/>
      <c r="AT709" s="154" t="s">
        <v>218</v>
      </c>
      <c r="AU709" s="154" t="s">
        <v>85</v>
      </c>
      <c r="AV709" s="13" t="s">
        <v>85</v>
      </c>
      <c r="AW709" s="13" t="s">
        <v>35</v>
      </c>
      <c r="AX709" s="13" t="s">
        <v>75</v>
      </c>
      <c r="AY709" s="154" t="s">
        <v>208</v>
      </c>
    </row>
    <row r="710" spans="2:65" s="14" customFormat="1" x14ac:dyDescent="0.2">
      <c r="B710" s="160"/>
      <c r="D710" s="147" t="s">
        <v>218</v>
      </c>
      <c r="E710" s="161" t="s">
        <v>19</v>
      </c>
      <c r="F710" s="162" t="s">
        <v>221</v>
      </c>
      <c r="H710" s="163">
        <v>52.84</v>
      </c>
      <c r="I710" s="164"/>
      <c r="L710" s="160"/>
      <c r="M710" s="165"/>
      <c r="T710" s="166"/>
      <c r="AT710" s="161" t="s">
        <v>218</v>
      </c>
      <c r="AU710" s="161" t="s">
        <v>85</v>
      </c>
      <c r="AV710" s="14" t="s">
        <v>214</v>
      </c>
      <c r="AW710" s="14" t="s">
        <v>35</v>
      </c>
      <c r="AX710" s="14" t="s">
        <v>83</v>
      </c>
      <c r="AY710" s="161" t="s">
        <v>208</v>
      </c>
    </row>
    <row r="711" spans="2:65" s="1" customFormat="1" ht="22.25" customHeight="1" x14ac:dyDescent="0.2">
      <c r="B711" s="33"/>
      <c r="C711" s="129" t="s">
        <v>993</v>
      </c>
      <c r="D711" s="129" t="s">
        <v>210</v>
      </c>
      <c r="E711" s="130" t="s">
        <v>994</v>
      </c>
      <c r="F711" s="131" t="s">
        <v>995</v>
      </c>
      <c r="G711" s="132" t="s">
        <v>109</v>
      </c>
      <c r="H711" s="133">
        <v>52.84</v>
      </c>
      <c r="I711" s="134"/>
      <c r="J711" s="135">
        <f>ROUND(I711*H711,2)</f>
        <v>0</v>
      </c>
      <c r="K711" s="131" t="s">
        <v>213</v>
      </c>
      <c r="L711" s="33"/>
      <c r="M711" s="136" t="s">
        <v>19</v>
      </c>
      <c r="N711" s="137" t="s">
        <v>46</v>
      </c>
      <c r="P711" s="138">
        <f>O711*H711</f>
        <v>0</v>
      </c>
      <c r="Q711" s="138">
        <v>6.9999999999999999E-4</v>
      </c>
      <c r="R711" s="138">
        <f>Q711*H711</f>
        <v>3.6988E-2</v>
      </c>
      <c r="S711" s="138">
        <v>0</v>
      </c>
      <c r="T711" s="139">
        <f>S711*H711</f>
        <v>0</v>
      </c>
      <c r="AR711" s="140" t="s">
        <v>312</v>
      </c>
      <c r="AT711" s="140" t="s">
        <v>210</v>
      </c>
      <c r="AU711" s="140" t="s">
        <v>85</v>
      </c>
      <c r="AY711" s="18" t="s">
        <v>208</v>
      </c>
      <c r="BE711" s="141">
        <f>IF(N711="základní",J711,0)</f>
        <v>0</v>
      </c>
      <c r="BF711" s="141">
        <f>IF(N711="snížená",J711,0)</f>
        <v>0</v>
      </c>
      <c r="BG711" s="141">
        <f>IF(N711="zákl. přenesená",J711,0)</f>
        <v>0</v>
      </c>
      <c r="BH711" s="141">
        <f>IF(N711="sníž. přenesená",J711,0)</f>
        <v>0</v>
      </c>
      <c r="BI711" s="141">
        <f>IF(N711="nulová",J711,0)</f>
        <v>0</v>
      </c>
      <c r="BJ711" s="18" t="s">
        <v>83</v>
      </c>
      <c r="BK711" s="141">
        <f>ROUND(I711*H711,2)</f>
        <v>0</v>
      </c>
      <c r="BL711" s="18" t="s">
        <v>312</v>
      </c>
      <c r="BM711" s="140" t="s">
        <v>996</v>
      </c>
    </row>
    <row r="712" spans="2:65" s="1" customFormat="1" x14ac:dyDescent="0.2">
      <c r="B712" s="33"/>
      <c r="D712" s="142" t="s">
        <v>216</v>
      </c>
      <c r="F712" s="143" t="s">
        <v>997</v>
      </c>
      <c r="I712" s="144"/>
      <c r="L712" s="33"/>
      <c r="M712" s="145"/>
      <c r="T712" s="54"/>
      <c r="AT712" s="18" t="s">
        <v>216</v>
      </c>
      <c r="AU712" s="18" t="s">
        <v>85</v>
      </c>
    </row>
    <row r="713" spans="2:65" s="13" customFormat="1" x14ac:dyDescent="0.2">
      <c r="B713" s="153"/>
      <c r="D713" s="147" t="s">
        <v>218</v>
      </c>
      <c r="E713" s="154" t="s">
        <v>19</v>
      </c>
      <c r="F713" s="155" t="s">
        <v>992</v>
      </c>
      <c r="H713" s="156">
        <v>52.84</v>
      </c>
      <c r="I713" s="157"/>
      <c r="L713" s="153"/>
      <c r="M713" s="158"/>
      <c r="T713" s="159"/>
      <c r="AT713" s="154" t="s">
        <v>218</v>
      </c>
      <c r="AU713" s="154" t="s">
        <v>85</v>
      </c>
      <c r="AV713" s="13" t="s">
        <v>85</v>
      </c>
      <c r="AW713" s="13" t="s">
        <v>35</v>
      </c>
      <c r="AX713" s="13" t="s">
        <v>75</v>
      </c>
      <c r="AY713" s="154" t="s">
        <v>208</v>
      </c>
    </row>
    <row r="714" spans="2:65" s="14" customFormat="1" x14ac:dyDescent="0.2">
      <c r="B714" s="160"/>
      <c r="D714" s="147" t="s">
        <v>218</v>
      </c>
      <c r="E714" s="161" t="s">
        <v>19</v>
      </c>
      <c r="F714" s="162" t="s">
        <v>221</v>
      </c>
      <c r="H714" s="163">
        <v>52.84</v>
      </c>
      <c r="I714" s="164"/>
      <c r="L714" s="160"/>
      <c r="M714" s="165"/>
      <c r="T714" s="166"/>
      <c r="AT714" s="161" t="s">
        <v>218</v>
      </c>
      <c r="AU714" s="161" t="s">
        <v>85</v>
      </c>
      <c r="AV714" s="14" t="s">
        <v>214</v>
      </c>
      <c r="AW714" s="14" t="s">
        <v>35</v>
      </c>
      <c r="AX714" s="14" t="s">
        <v>83</v>
      </c>
      <c r="AY714" s="161" t="s">
        <v>208</v>
      </c>
    </row>
    <row r="715" spans="2:65" s="1" customFormat="1" ht="38.15" customHeight="1" x14ac:dyDescent="0.2">
      <c r="B715" s="33"/>
      <c r="C715" s="129" t="s">
        <v>998</v>
      </c>
      <c r="D715" s="129" t="s">
        <v>210</v>
      </c>
      <c r="E715" s="130" t="s">
        <v>999</v>
      </c>
      <c r="F715" s="131" t="s">
        <v>1000</v>
      </c>
      <c r="G715" s="132" t="s">
        <v>264</v>
      </c>
      <c r="H715" s="133">
        <v>0.73499999999999999</v>
      </c>
      <c r="I715" s="134"/>
      <c r="J715" s="135">
        <f>ROUND(I715*H715,2)</f>
        <v>0</v>
      </c>
      <c r="K715" s="131" t="s">
        <v>213</v>
      </c>
      <c r="L715" s="33"/>
      <c r="M715" s="136" t="s">
        <v>19</v>
      </c>
      <c r="N715" s="137" t="s">
        <v>46</v>
      </c>
      <c r="P715" s="138">
        <f>O715*H715</f>
        <v>0</v>
      </c>
      <c r="Q715" s="138">
        <v>0</v>
      </c>
      <c r="R715" s="138">
        <f>Q715*H715</f>
        <v>0</v>
      </c>
      <c r="S715" s="138">
        <v>0</v>
      </c>
      <c r="T715" s="139">
        <f>S715*H715</f>
        <v>0</v>
      </c>
      <c r="AR715" s="140" t="s">
        <v>312</v>
      </c>
      <c r="AT715" s="140" t="s">
        <v>210</v>
      </c>
      <c r="AU715" s="140" t="s">
        <v>85</v>
      </c>
      <c r="AY715" s="18" t="s">
        <v>208</v>
      </c>
      <c r="BE715" s="141">
        <f>IF(N715="základní",J715,0)</f>
        <v>0</v>
      </c>
      <c r="BF715" s="141">
        <f>IF(N715="snížená",J715,0)</f>
        <v>0</v>
      </c>
      <c r="BG715" s="141">
        <f>IF(N715="zákl. přenesená",J715,0)</f>
        <v>0</v>
      </c>
      <c r="BH715" s="141">
        <f>IF(N715="sníž. přenesená",J715,0)</f>
        <v>0</v>
      </c>
      <c r="BI715" s="141">
        <f>IF(N715="nulová",J715,0)</f>
        <v>0</v>
      </c>
      <c r="BJ715" s="18" t="s">
        <v>83</v>
      </c>
      <c r="BK715" s="141">
        <f>ROUND(I715*H715,2)</f>
        <v>0</v>
      </c>
      <c r="BL715" s="18" t="s">
        <v>312</v>
      </c>
      <c r="BM715" s="140" t="s">
        <v>1001</v>
      </c>
    </row>
    <row r="716" spans="2:65" s="1" customFormat="1" x14ac:dyDescent="0.2">
      <c r="B716" s="33"/>
      <c r="D716" s="142" t="s">
        <v>216</v>
      </c>
      <c r="F716" s="143" t="s">
        <v>1002</v>
      </c>
      <c r="I716" s="144"/>
      <c r="L716" s="33"/>
      <c r="M716" s="145"/>
      <c r="T716" s="54"/>
      <c r="AT716" s="18" t="s">
        <v>216</v>
      </c>
      <c r="AU716" s="18" t="s">
        <v>85</v>
      </c>
    </row>
    <row r="717" spans="2:65" s="11" customFormat="1" ht="22.75" customHeight="1" x14ac:dyDescent="0.25">
      <c r="B717" s="117"/>
      <c r="D717" s="118" t="s">
        <v>74</v>
      </c>
      <c r="E717" s="127" t="s">
        <v>1003</v>
      </c>
      <c r="F717" s="127" t="s">
        <v>1004</v>
      </c>
      <c r="I717" s="120"/>
      <c r="J717" s="128">
        <f>BK717</f>
        <v>0</v>
      </c>
      <c r="L717" s="117"/>
      <c r="M717" s="122"/>
      <c r="P717" s="123">
        <f>SUM(P718:P798)</f>
        <v>0</v>
      </c>
      <c r="R717" s="123">
        <f>SUM(R718:R798)</f>
        <v>0.26450000000000001</v>
      </c>
      <c r="T717" s="124">
        <f>SUM(T718:T798)</f>
        <v>0</v>
      </c>
      <c r="AR717" s="118" t="s">
        <v>85</v>
      </c>
      <c r="AT717" s="125" t="s">
        <v>74</v>
      </c>
      <c r="AU717" s="125" t="s">
        <v>83</v>
      </c>
      <c r="AY717" s="118" t="s">
        <v>208</v>
      </c>
      <c r="BK717" s="126">
        <f>SUM(BK718:BK798)</f>
        <v>0</v>
      </c>
    </row>
    <row r="718" spans="2:65" s="1" customFormat="1" ht="15.75" customHeight="1" x14ac:dyDescent="0.2">
      <c r="B718" s="33"/>
      <c r="C718" s="129" t="s">
        <v>1005</v>
      </c>
      <c r="D718" s="129" t="s">
        <v>210</v>
      </c>
      <c r="E718" s="130" t="s">
        <v>1006</v>
      </c>
      <c r="F718" s="131" t="s">
        <v>1007</v>
      </c>
      <c r="G718" s="132" t="s">
        <v>307</v>
      </c>
      <c r="H718" s="133">
        <v>1</v>
      </c>
      <c r="I718" s="134"/>
      <c r="J718" s="135">
        <f>ROUND(I718*H718,2)</f>
        <v>0</v>
      </c>
      <c r="K718" s="131" t="s">
        <v>19</v>
      </c>
      <c r="L718" s="33"/>
      <c r="M718" s="136" t="s">
        <v>19</v>
      </c>
      <c r="N718" s="137" t="s">
        <v>46</v>
      </c>
      <c r="P718" s="138">
        <f>O718*H718</f>
        <v>0</v>
      </c>
      <c r="Q718" s="138">
        <v>0</v>
      </c>
      <c r="R718" s="138">
        <f>Q718*H718</f>
        <v>0</v>
      </c>
      <c r="S718" s="138">
        <v>0</v>
      </c>
      <c r="T718" s="139">
        <f>S718*H718</f>
        <v>0</v>
      </c>
      <c r="AR718" s="140" t="s">
        <v>312</v>
      </c>
      <c r="AT718" s="140" t="s">
        <v>210</v>
      </c>
      <c r="AU718" s="140" t="s">
        <v>85</v>
      </c>
      <c r="AY718" s="18" t="s">
        <v>208</v>
      </c>
      <c r="BE718" s="141">
        <f>IF(N718="základní",J718,0)</f>
        <v>0</v>
      </c>
      <c r="BF718" s="141">
        <f>IF(N718="snížená",J718,0)</f>
        <v>0</v>
      </c>
      <c r="BG718" s="141">
        <f>IF(N718="zákl. přenesená",J718,0)</f>
        <v>0</v>
      </c>
      <c r="BH718" s="141">
        <f>IF(N718="sníž. přenesená",J718,0)</f>
        <v>0</v>
      </c>
      <c r="BI718" s="141">
        <f>IF(N718="nulová",J718,0)</f>
        <v>0</v>
      </c>
      <c r="BJ718" s="18" t="s">
        <v>83</v>
      </c>
      <c r="BK718" s="141">
        <f>ROUND(I718*H718,2)</f>
        <v>0</v>
      </c>
      <c r="BL718" s="18" t="s">
        <v>312</v>
      </c>
      <c r="BM718" s="140" t="s">
        <v>1008</v>
      </c>
    </row>
    <row r="719" spans="2:65" s="1" customFormat="1" ht="24.75" customHeight="1" x14ac:dyDescent="0.2">
      <c r="B719" s="33"/>
      <c r="C719" s="129" t="s">
        <v>1009</v>
      </c>
      <c r="D719" s="129" t="s">
        <v>210</v>
      </c>
      <c r="E719" s="130" t="s">
        <v>1010</v>
      </c>
      <c r="F719" s="131" t="s">
        <v>1011</v>
      </c>
      <c r="G719" s="132" t="s">
        <v>307</v>
      </c>
      <c r="H719" s="133">
        <v>5</v>
      </c>
      <c r="I719" s="134"/>
      <c r="J719" s="135">
        <f>ROUND(I719*H719,2)</f>
        <v>0</v>
      </c>
      <c r="K719" s="131" t="s">
        <v>213</v>
      </c>
      <c r="L719" s="33"/>
      <c r="M719" s="136" t="s">
        <v>19</v>
      </c>
      <c r="N719" s="137" t="s">
        <v>46</v>
      </c>
      <c r="P719" s="138">
        <f>O719*H719</f>
        <v>0</v>
      </c>
      <c r="Q719" s="138">
        <v>0</v>
      </c>
      <c r="R719" s="138">
        <f>Q719*H719</f>
        <v>0</v>
      </c>
      <c r="S719" s="138">
        <v>0</v>
      </c>
      <c r="T719" s="139">
        <f>S719*H719</f>
        <v>0</v>
      </c>
      <c r="AR719" s="140" t="s">
        <v>312</v>
      </c>
      <c r="AT719" s="140" t="s">
        <v>210</v>
      </c>
      <c r="AU719" s="140" t="s">
        <v>85</v>
      </c>
      <c r="AY719" s="18" t="s">
        <v>208</v>
      </c>
      <c r="BE719" s="141">
        <f>IF(N719="základní",J719,0)</f>
        <v>0</v>
      </c>
      <c r="BF719" s="141">
        <f>IF(N719="snížená",J719,0)</f>
        <v>0</v>
      </c>
      <c r="BG719" s="141">
        <f>IF(N719="zákl. přenesená",J719,0)</f>
        <v>0</v>
      </c>
      <c r="BH719" s="141">
        <f>IF(N719="sníž. přenesená",J719,0)</f>
        <v>0</v>
      </c>
      <c r="BI719" s="141">
        <f>IF(N719="nulová",J719,0)</f>
        <v>0</v>
      </c>
      <c r="BJ719" s="18" t="s">
        <v>83</v>
      </c>
      <c r="BK719" s="141">
        <f>ROUND(I719*H719,2)</f>
        <v>0</v>
      </c>
      <c r="BL719" s="18" t="s">
        <v>312</v>
      </c>
      <c r="BM719" s="140" t="s">
        <v>1012</v>
      </c>
    </row>
    <row r="720" spans="2:65" s="1" customFormat="1" x14ac:dyDescent="0.2">
      <c r="B720" s="33"/>
      <c r="D720" s="142" t="s">
        <v>216</v>
      </c>
      <c r="F720" s="143" t="s">
        <v>1013</v>
      </c>
      <c r="I720" s="144"/>
      <c r="L720" s="33"/>
      <c r="M720" s="145"/>
      <c r="T720" s="54"/>
      <c r="AT720" s="18" t="s">
        <v>216</v>
      </c>
      <c r="AU720" s="18" t="s">
        <v>85</v>
      </c>
    </row>
    <row r="721" spans="2:65" s="1" customFormat="1" ht="15.75" customHeight="1" x14ac:dyDescent="0.2">
      <c r="B721" s="33"/>
      <c r="C721" s="168" t="s">
        <v>1014</v>
      </c>
      <c r="D721" s="168" t="s">
        <v>346</v>
      </c>
      <c r="E721" s="169" t="s">
        <v>1015</v>
      </c>
      <c r="F721" s="170" t="s">
        <v>1016</v>
      </c>
      <c r="G721" s="171" t="s">
        <v>307</v>
      </c>
      <c r="H721" s="172">
        <v>2</v>
      </c>
      <c r="I721" s="173"/>
      <c r="J721" s="174">
        <f>ROUND(I721*H721,2)</f>
        <v>0</v>
      </c>
      <c r="K721" s="170" t="s">
        <v>19</v>
      </c>
      <c r="L721" s="175"/>
      <c r="M721" s="176" t="s">
        <v>19</v>
      </c>
      <c r="N721" s="177" t="s">
        <v>46</v>
      </c>
      <c r="P721" s="138">
        <f>O721*H721</f>
        <v>0</v>
      </c>
      <c r="Q721" s="138">
        <v>1.95E-2</v>
      </c>
      <c r="R721" s="138">
        <f>Q721*H721</f>
        <v>3.9E-2</v>
      </c>
      <c r="S721" s="138">
        <v>0</v>
      </c>
      <c r="T721" s="139">
        <f>S721*H721</f>
        <v>0</v>
      </c>
      <c r="AR721" s="140" t="s">
        <v>432</v>
      </c>
      <c r="AT721" s="140" t="s">
        <v>346</v>
      </c>
      <c r="AU721" s="140" t="s">
        <v>85</v>
      </c>
      <c r="AY721" s="18" t="s">
        <v>208</v>
      </c>
      <c r="BE721" s="141">
        <f>IF(N721="základní",J721,0)</f>
        <v>0</v>
      </c>
      <c r="BF721" s="141">
        <f>IF(N721="snížená",J721,0)</f>
        <v>0</v>
      </c>
      <c r="BG721" s="141">
        <f>IF(N721="zákl. přenesená",J721,0)</f>
        <v>0</v>
      </c>
      <c r="BH721" s="141">
        <f>IF(N721="sníž. přenesená",J721,0)</f>
        <v>0</v>
      </c>
      <c r="BI721" s="141">
        <f>IF(N721="nulová",J721,0)</f>
        <v>0</v>
      </c>
      <c r="BJ721" s="18" t="s">
        <v>83</v>
      </c>
      <c r="BK721" s="141">
        <f>ROUND(I721*H721,2)</f>
        <v>0</v>
      </c>
      <c r="BL721" s="18" t="s">
        <v>312</v>
      </c>
      <c r="BM721" s="140" t="s">
        <v>1017</v>
      </c>
    </row>
    <row r="722" spans="2:65" s="12" customFormat="1" x14ac:dyDescent="0.2">
      <c r="B722" s="146"/>
      <c r="D722" s="147" t="s">
        <v>218</v>
      </c>
      <c r="E722" s="148" t="s">
        <v>19</v>
      </c>
      <c r="F722" s="149" t="s">
        <v>942</v>
      </c>
      <c r="H722" s="148" t="s">
        <v>19</v>
      </c>
      <c r="I722" s="150"/>
      <c r="L722" s="146"/>
      <c r="M722" s="151"/>
      <c r="T722" s="152"/>
      <c r="AT722" s="148" t="s">
        <v>218</v>
      </c>
      <c r="AU722" s="148" t="s">
        <v>85</v>
      </c>
      <c r="AV722" s="12" t="s">
        <v>83</v>
      </c>
      <c r="AW722" s="12" t="s">
        <v>35</v>
      </c>
      <c r="AX722" s="12" t="s">
        <v>75</v>
      </c>
      <c r="AY722" s="148" t="s">
        <v>208</v>
      </c>
    </row>
    <row r="723" spans="2:65" s="13" customFormat="1" x14ac:dyDescent="0.2">
      <c r="B723" s="153"/>
      <c r="D723" s="147" t="s">
        <v>218</v>
      </c>
      <c r="E723" s="154" t="s">
        <v>19</v>
      </c>
      <c r="F723" s="155" t="s">
        <v>1018</v>
      </c>
      <c r="H723" s="156">
        <v>1</v>
      </c>
      <c r="I723" s="157"/>
      <c r="L723" s="153"/>
      <c r="M723" s="158"/>
      <c r="T723" s="159"/>
      <c r="AT723" s="154" t="s">
        <v>218</v>
      </c>
      <c r="AU723" s="154" t="s">
        <v>85</v>
      </c>
      <c r="AV723" s="13" t="s">
        <v>85</v>
      </c>
      <c r="AW723" s="13" t="s">
        <v>35</v>
      </c>
      <c r="AX723" s="13" t="s">
        <v>75</v>
      </c>
      <c r="AY723" s="154" t="s">
        <v>208</v>
      </c>
    </row>
    <row r="724" spans="2:65" s="13" customFormat="1" x14ac:dyDescent="0.2">
      <c r="B724" s="153"/>
      <c r="D724" s="147" t="s">
        <v>218</v>
      </c>
      <c r="E724" s="154" t="s">
        <v>19</v>
      </c>
      <c r="F724" s="155" t="s">
        <v>647</v>
      </c>
      <c r="H724" s="156">
        <v>1</v>
      </c>
      <c r="I724" s="157"/>
      <c r="L724" s="153"/>
      <c r="M724" s="158"/>
      <c r="T724" s="159"/>
      <c r="AT724" s="154" t="s">
        <v>218</v>
      </c>
      <c r="AU724" s="154" t="s">
        <v>85</v>
      </c>
      <c r="AV724" s="13" t="s">
        <v>85</v>
      </c>
      <c r="AW724" s="13" t="s">
        <v>35</v>
      </c>
      <c r="AX724" s="13" t="s">
        <v>75</v>
      </c>
      <c r="AY724" s="154" t="s">
        <v>208</v>
      </c>
    </row>
    <row r="725" spans="2:65" s="14" customFormat="1" x14ac:dyDescent="0.2">
      <c r="B725" s="160"/>
      <c r="D725" s="147" t="s">
        <v>218</v>
      </c>
      <c r="E725" s="161" t="s">
        <v>19</v>
      </c>
      <c r="F725" s="162" t="s">
        <v>221</v>
      </c>
      <c r="H725" s="163">
        <v>2</v>
      </c>
      <c r="I725" s="164"/>
      <c r="L725" s="160"/>
      <c r="M725" s="165"/>
      <c r="T725" s="166"/>
      <c r="AT725" s="161" t="s">
        <v>218</v>
      </c>
      <c r="AU725" s="161" t="s">
        <v>85</v>
      </c>
      <c r="AV725" s="14" t="s">
        <v>214</v>
      </c>
      <c r="AW725" s="14" t="s">
        <v>35</v>
      </c>
      <c r="AX725" s="14" t="s">
        <v>83</v>
      </c>
      <c r="AY725" s="161" t="s">
        <v>208</v>
      </c>
    </row>
    <row r="726" spans="2:65" s="1" customFormat="1" ht="15.75" customHeight="1" x14ac:dyDescent="0.2">
      <c r="B726" s="33"/>
      <c r="C726" s="168" t="s">
        <v>1019</v>
      </c>
      <c r="D726" s="168" t="s">
        <v>346</v>
      </c>
      <c r="E726" s="169" t="s">
        <v>1020</v>
      </c>
      <c r="F726" s="170" t="s">
        <v>1021</v>
      </c>
      <c r="G726" s="171" t="s">
        <v>307</v>
      </c>
      <c r="H726" s="172">
        <v>1</v>
      </c>
      <c r="I726" s="173"/>
      <c r="J726" s="174">
        <f>ROUND(I726*H726,2)</f>
        <v>0</v>
      </c>
      <c r="K726" s="170" t="s">
        <v>19</v>
      </c>
      <c r="L726" s="175"/>
      <c r="M726" s="176" t="s">
        <v>19</v>
      </c>
      <c r="N726" s="177" t="s">
        <v>46</v>
      </c>
      <c r="P726" s="138">
        <f>O726*H726</f>
        <v>0</v>
      </c>
      <c r="Q726" s="138">
        <v>1.95E-2</v>
      </c>
      <c r="R726" s="138">
        <f>Q726*H726</f>
        <v>1.95E-2</v>
      </c>
      <c r="S726" s="138">
        <v>0</v>
      </c>
      <c r="T726" s="139">
        <f>S726*H726</f>
        <v>0</v>
      </c>
      <c r="AR726" s="140" t="s">
        <v>432</v>
      </c>
      <c r="AT726" s="140" t="s">
        <v>346</v>
      </c>
      <c r="AU726" s="140" t="s">
        <v>85</v>
      </c>
      <c r="AY726" s="18" t="s">
        <v>208</v>
      </c>
      <c r="BE726" s="141">
        <f>IF(N726="základní",J726,0)</f>
        <v>0</v>
      </c>
      <c r="BF726" s="141">
        <f>IF(N726="snížená",J726,0)</f>
        <v>0</v>
      </c>
      <c r="BG726" s="141">
        <f>IF(N726="zákl. přenesená",J726,0)</f>
        <v>0</v>
      </c>
      <c r="BH726" s="141">
        <f>IF(N726="sníž. přenesená",J726,0)</f>
        <v>0</v>
      </c>
      <c r="BI726" s="141">
        <f>IF(N726="nulová",J726,0)</f>
        <v>0</v>
      </c>
      <c r="BJ726" s="18" t="s">
        <v>83</v>
      </c>
      <c r="BK726" s="141">
        <f>ROUND(I726*H726,2)</f>
        <v>0</v>
      </c>
      <c r="BL726" s="18" t="s">
        <v>312</v>
      </c>
      <c r="BM726" s="140" t="s">
        <v>1022</v>
      </c>
    </row>
    <row r="727" spans="2:65" s="12" customFormat="1" x14ac:dyDescent="0.2">
      <c r="B727" s="146"/>
      <c r="D727" s="147" t="s">
        <v>218</v>
      </c>
      <c r="E727" s="148" t="s">
        <v>19</v>
      </c>
      <c r="F727" s="149" t="s">
        <v>942</v>
      </c>
      <c r="H727" s="148" t="s">
        <v>19</v>
      </c>
      <c r="I727" s="150"/>
      <c r="L727" s="146"/>
      <c r="M727" s="151"/>
      <c r="T727" s="152"/>
      <c r="AT727" s="148" t="s">
        <v>218</v>
      </c>
      <c r="AU727" s="148" t="s">
        <v>85</v>
      </c>
      <c r="AV727" s="12" t="s">
        <v>83</v>
      </c>
      <c r="AW727" s="12" t="s">
        <v>35</v>
      </c>
      <c r="AX727" s="12" t="s">
        <v>75</v>
      </c>
      <c r="AY727" s="148" t="s">
        <v>208</v>
      </c>
    </row>
    <row r="728" spans="2:65" s="13" customFormat="1" x14ac:dyDescent="0.2">
      <c r="B728" s="153"/>
      <c r="D728" s="147" t="s">
        <v>218</v>
      </c>
      <c r="E728" s="154" t="s">
        <v>19</v>
      </c>
      <c r="F728" s="155" t="s">
        <v>1023</v>
      </c>
      <c r="H728" s="156">
        <v>1</v>
      </c>
      <c r="I728" s="157"/>
      <c r="L728" s="153"/>
      <c r="M728" s="158"/>
      <c r="T728" s="159"/>
      <c r="AT728" s="154" t="s">
        <v>218</v>
      </c>
      <c r="AU728" s="154" t="s">
        <v>85</v>
      </c>
      <c r="AV728" s="13" t="s">
        <v>85</v>
      </c>
      <c r="AW728" s="13" t="s">
        <v>35</v>
      </c>
      <c r="AX728" s="13" t="s">
        <v>75</v>
      </c>
      <c r="AY728" s="154" t="s">
        <v>208</v>
      </c>
    </row>
    <row r="729" spans="2:65" s="14" customFormat="1" x14ac:dyDescent="0.2">
      <c r="B729" s="160"/>
      <c r="D729" s="147" t="s">
        <v>218</v>
      </c>
      <c r="E729" s="161" t="s">
        <v>19</v>
      </c>
      <c r="F729" s="162" t="s">
        <v>221</v>
      </c>
      <c r="H729" s="163">
        <v>1</v>
      </c>
      <c r="I729" s="164"/>
      <c r="L729" s="160"/>
      <c r="M729" s="165"/>
      <c r="T729" s="166"/>
      <c r="AT729" s="161" t="s">
        <v>218</v>
      </c>
      <c r="AU729" s="161" t="s">
        <v>85</v>
      </c>
      <c r="AV729" s="14" t="s">
        <v>214</v>
      </c>
      <c r="AW729" s="14" t="s">
        <v>35</v>
      </c>
      <c r="AX729" s="14" t="s">
        <v>83</v>
      </c>
      <c r="AY729" s="161" t="s">
        <v>208</v>
      </c>
    </row>
    <row r="730" spans="2:65" s="1" customFormat="1" ht="15.75" customHeight="1" x14ac:dyDescent="0.2">
      <c r="B730" s="33"/>
      <c r="C730" s="168" t="s">
        <v>1024</v>
      </c>
      <c r="D730" s="168" t="s">
        <v>346</v>
      </c>
      <c r="E730" s="169" t="s">
        <v>1025</v>
      </c>
      <c r="F730" s="170" t="s">
        <v>1026</v>
      </c>
      <c r="G730" s="171" t="s">
        <v>307</v>
      </c>
      <c r="H730" s="172">
        <v>2</v>
      </c>
      <c r="I730" s="173"/>
      <c r="J730" s="174">
        <f>ROUND(I730*H730,2)</f>
        <v>0</v>
      </c>
      <c r="K730" s="170" t="s">
        <v>19</v>
      </c>
      <c r="L730" s="175"/>
      <c r="M730" s="176" t="s">
        <v>19</v>
      </c>
      <c r="N730" s="177" t="s">
        <v>46</v>
      </c>
      <c r="P730" s="138">
        <f>O730*H730</f>
        <v>0</v>
      </c>
      <c r="Q730" s="138">
        <v>1.95E-2</v>
      </c>
      <c r="R730" s="138">
        <f>Q730*H730</f>
        <v>3.9E-2</v>
      </c>
      <c r="S730" s="138">
        <v>0</v>
      </c>
      <c r="T730" s="139">
        <f>S730*H730</f>
        <v>0</v>
      </c>
      <c r="AR730" s="140" t="s">
        <v>432</v>
      </c>
      <c r="AT730" s="140" t="s">
        <v>346</v>
      </c>
      <c r="AU730" s="140" t="s">
        <v>85</v>
      </c>
      <c r="AY730" s="18" t="s">
        <v>208</v>
      </c>
      <c r="BE730" s="141">
        <f>IF(N730="základní",J730,0)</f>
        <v>0</v>
      </c>
      <c r="BF730" s="141">
        <f>IF(N730="snížená",J730,0)</f>
        <v>0</v>
      </c>
      <c r="BG730" s="141">
        <f>IF(N730="zákl. přenesená",J730,0)</f>
        <v>0</v>
      </c>
      <c r="BH730" s="141">
        <f>IF(N730="sníž. přenesená",J730,0)</f>
        <v>0</v>
      </c>
      <c r="BI730" s="141">
        <f>IF(N730="nulová",J730,0)</f>
        <v>0</v>
      </c>
      <c r="BJ730" s="18" t="s">
        <v>83</v>
      </c>
      <c r="BK730" s="141">
        <f>ROUND(I730*H730,2)</f>
        <v>0</v>
      </c>
      <c r="BL730" s="18" t="s">
        <v>312</v>
      </c>
      <c r="BM730" s="140" t="s">
        <v>1027</v>
      </c>
    </row>
    <row r="731" spans="2:65" s="12" customFormat="1" x14ac:dyDescent="0.2">
      <c r="B731" s="146"/>
      <c r="D731" s="147" t="s">
        <v>218</v>
      </c>
      <c r="E731" s="148" t="s">
        <v>19</v>
      </c>
      <c r="F731" s="149" t="s">
        <v>942</v>
      </c>
      <c r="H731" s="148" t="s">
        <v>19</v>
      </c>
      <c r="I731" s="150"/>
      <c r="L731" s="146"/>
      <c r="M731" s="151"/>
      <c r="T731" s="152"/>
      <c r="AT731" s="148" t="s">
        <v>218</v>
      </c>
      <c r="AU731" s="148" t="s">
        <v>85</v>
      </c>
      <c r="AV731" s="12" t="s">
        <v>83</v>
      </c>
      <c r="AW731" s="12" t="s">
        <v>35</v>
      </c>
      <c r="AX731" s="12" t="s">
        <v>75</v>
      </c>
      <c r="AY731" s="148" t="s">
        <v>208</v>
      </c>
    </row>
    <row r="732" spans="2:65" s="13" customFormat="1" x14ac:dyDescent="0.2">
      <c r="B732" s="153"/>
      <c r="D732" s="147" t="s">
        <v>218</v>
      </c>
      <c r="E732" s="154" t="s">
        <v>19</v>
      </c>
      <c r="F732" s="155" t="s">
        <v>1028</v>
      </c>
      <c r="H732" s="156">
        <v>1</v>
      </c>
      <c r="I732" s="157"/>
      <c r="L732" s="153"/>
      <c r="M732" s="158"/>
      <c r="T732" s="159"/>
      <c r="AT732" s="154" t="s">
        <v>218</v>
      </c>
      <c r="AU732" s="154" t="s">
        <v>85</v>
      </c>
      <c r="AV732" s="13" t="s">
        <v>85</v>
      </c>
      <c r="AW732" s="13" t="s">
        <v>35</v>
      </c>
      <c r="AX732" s="13" t="s">
        <v>75</v>
      </c>
      <c r="AY732" s="154" t="s">
        <v>208</v>
      </c>
    </row>
    <row r="733" spans="2:65" s="13" customFormat="1" x14ac:dyDescent="0.2">
      <c r="B733" s="153"/>
      <c r="D733" s="147" t="s">
        <v>218</v>
      </c>
      <c r="E733" s="154" t="s">
        <v>19</v>
      </c>
      <c r="F733" s="155" t="s">
        <v>1029</v>
      </c>
      <c r="H733" s="156">
        <v>1</v>
      </c>
      <c r="I733" s="157"/>
      <c r="L733" s="153"/>
      <c r="M733" s="158"/>
      <c r="T733" s="159"/>
      <c r="AT733" s="154" t="s">
        <v>218</v>
      </c>
      <c r="AU733" s="154" t="s">
        <v>85</v>
      </c>
      <c r="AV733" s="13" t="s">
        <v>85</v>
      </c>
      <c r="AW733" s="13" t="s">
        <v>35</v>
      </c>
      <c r="AX733" s="13" t="s">
        <v>75</v>
      </c>
      <c r="AY733" s="154" t="s">
        <v>208</v>
      </c>
    </row>
    <row r="734" spans="2:65" s="14" customFormat="1" x14ac:dyDescent="0.2">
      <c r="B734" s="160"/>
      <c r="D734" s="147" t="s">
        <v>218</v>
      </c>
      <c r="E734" s="161" t="s">
        <v>19</v>
      </c>
      <c r="F734" s="162" t="s">
        <v>221</v>
      </c>
      <c r="H734" s="163">
        <v>2</v>
      </c>
      <c r="I734" s="164"/>
      <c r="L734" s="160"/>
      <c r="M734" s="165"/>
      <c r="T734" s="166"/>
      <c r="AT734" s="161" t="s">
        <v>218</v>
      </c>
      <c r="AU734" s="161" t="s">
        <v>85</v>
      </c>
      <c r="AV734" s="14" t="s">
        <v>214</v>
      </c>
      <c r="AW734" s="14" t="s">
        <v>35</v>
      </c>
      <c r="AX734" s="14" t="s">
        <v>83</v>
      </c>
      <c r="AY734" s="161" t="s">
        <v>208</v>
      </c>
    </row>
    <row r="735" spans="2:65" s="1" customFormat="1" ht="24.75" customHeight="1" x14ac:dyDescent="0.2">
      <c r="B735" s="33"/>
      <c r="C735" s="129" t="s">
        <v>1030</v>
      </c>
      <c r="D735" s="129" t="s">
        <v>210</v>
      </c>
      <c r="E735" s="130" t="s">
        <v>1031</v>
      </c>
      <c r="F735" s="131" t="s">
        <v>1032</v>
      </c>
      <c r="G735" s="132" t="s">
        <v>307</v>
      </c>
      <c r="H735" s="133">
        <v>2</v>
      </c>
      <c r="I735" s="134"/>
      <c r="J735" s="135">
        <f>ROUND(I735*H735,2)</f>
        <v>0</v>
      </c>
      <c r="K735" s="131" t="s">
        <v>213</v>
      </c>
      <c r="L735" s="33"/>
      <c r="M735" s="136" t="s">
        <v>19</v>
      </c>
      <c r="N735" s="137" t="s">
        <v>46</v>
      </c>
      <c r="P735" s="138">
        <f>O735*H735</f>
        <v>0</v>
      </c>
      <c r="Q735" s="138">
        <v>0</v>
      </c>
      <c r="R735" s="138">
        <f>Q735*H735</f>
        <v>0</v>
      </c>
      <c r="S735" s="138">
        <v>0</v>
      </c>
      <c r="T735" s="139">
        <f>S735*H735</f>
        <v>0</v>
      </c>
      <c r="AR735" s="140" t="s">
        <v>312</v>
      </c>
      <c r="AT735" s="140" t="s">
        <v>210</v>
      </c>
      <c r="AU735" s="140" t="s">
        <v>85</v>
      </c>
      <c r="AY735" s="18" t="s">
        <v>208</v>
      </c>
      <c r="BE735" s="141">
        <f>IF(N735="základní",J735,0)</f>
        <v>0</v>
      </c>
      <c r="BF735" s="141">
        <f>IF(N735="snížená",J735,0)</f>
        <v>0</v>
      </c>
      <c r="BG735" s="141">
        <f>IF(N735="zákl. přenesená",J735,0)</f>
        <v>0</v>
      </c>
      <c r="BH735" s="141">
        <f>IF(N735="sníž. přenesená",J735,0)</f>
        <v>0</v>
      </c>
      <c r="BI735" s="141">
        <f>IF(N735="nulová",J735,0)</f>
        <v>0</v>
      </c>
      <c r="BJ735" s="18" t="s">
        <v>83</v>
      </c>
      <c r="BK735" s="141">
        <f>ROUND(I735*H735,2)</f>
        <v>0</v>
      </c>
      <c r="BL735" s="18" t="s">
        <v>312</v>
      </c>
      <c r="BM735" s="140" t="s">
        <v>1033</v>
      </c>
    </row>
    <row r="736" spans="2:65" s="1" customFormat="1" x14ac:dyDescent="0.2">
      <c r="B736" s="33"/>
      <c r="D736" s="142" t="s">
        <v>216</v>
      </c>
      <c r="F736" s="143" t="s">
        <v>1034</v>
      </c>
      <c r="I736" s="144"/>
      <c r="L736" s="33"/>
      <c r="M736" s="145"/>
      <c r="T736" s="54"/>
      <c r="AT736" s="18" t="s">
        <v>216</v>
      </c>
      <c r="AU736" s="18" t="s">
        <v>85</v>
      </c>
    </row>
    <row r="737" spans="2:65" s="1" customFormat="1" ht="15.75" customHeight="1" x14ac:dyDescent="0.2">
      <c r="B737" s="33"/>
      <c r="C737" s="168" t="s">
        <v>1035</v>
      </c>
      <c r="D737" s="168" t="s">
        <v>346</v>
      </c>
      <c r="E737" s="169" t="s">
        <v>1036</v>
      </c>
      <c r="F737" s="170" t="s">
        <v>1037</v>
      </c>
      <c r="G737" s="171" t="s">
        <v>307</v>
      </c>
      <c r="H737" s="172">
        <v>2</v>
      </c>
      <c r="I737" s="173"/>
      <c r="J737" s="174">
        <f>ROUND(I737*H737,2)</f>
        <v>0</v>
      </c>
      <c r="K737" s="170" t="s">
        <v>19</v>
      </c>
      <c r="L737" s="175"/>
      <c r="M737" s="176" t="s">
        <v>19</v>
      </c>
      <c r="N737" s="177" t="s">
        <v>46</v>
      </c>
      <c r="P737" s="138">
        <f>O737*H737</f>
        <v>0</v>
      </c>
      <c r="Q737" s="138">
        <v>1.95E-2</v>
      </c>
      <c r="R737" s="138">
        <f>Q737*H737</f>
        <v>3.9E-2</v>
      </c>
      <c r="S737" s="138">
        <v>0</v>
      </c>
      <c r="T737" s="139">
        <f>S737*H737</f>
        <v>0</v>
      </c>
      <c r="AR737" s="140" t="s">
        <v>432</v>
      </c>
      <c r="AT737" s="140" t="s">
        <v>346</v>
      </c>
      <c r="AU737" s="140" t="s">
        <v>85</v>
      </c>
      <c r="AY737" s="18" t="s">
        <v>208</v>
      </c>
      <c r="BE737" s="141">
        <f>IF(N737="základní",J737,0)</f>
        <v>0</v>
      </c>
      <c r="BF737" s="141">
        <f>IF(N737="snížená",J737,0)</f>
        <v>0</v>
      </c>
      <c r="BG737" s="141">
        <f>IF(N737="zákl. přenesená",J737,0)</f>
        <v>0</v>
      </c>
      <c r="BH737" s="141">
        <f>IF(N737="sníž. přenesená",J737,0)</f>
        <v>0</v>
      </c>
      <c r="BI737" s="141">
        <f>IF(N737="nulová",J737,0)</f>
        <v>0</v>
      </c>
      <c r="BJ737" s="18" t="s">
        <v>83</v>
      </c>
      <c r="BK737" s="141">
        <f>ROUND(I737*H737,2)</f>
        <v>0</v>
      </c>
      <c r="BL737" s="18" t="s">
        <v>312</v>
      </c>
      <c r="BM737" s="140" t="s">
        <v>1038</v>
      </c>
    </row>
    <row r="738" spans="2:65" s="12" customFormat="1" x14ac:dyDescent="0.2">
      <c r="B738" s="146"/>
      <c r="D738" s="147" t="s">
        <v>218</v>
      </c>
      <c r="E738" s="148" t="s">
        <v>19</v>
      </c>
      <c r="F738" s="149" t="s">
        <v>942</v>
      </c>
      <c r="H738" s="148" t="s">
        <v>19</v>
      </c>
      <c r="I738" s="150"/>
      <c r="L738" s="146"/>
      <c r="M738" s="151"/>
      <c r="T738" s="152"/>
      <c r="AT738" s="148" t="s">
        <v>218</v>
      </c>
      <c r="AU738" s="148" t="s">
        <v>85</v>
      </c>
      <c r="AV738" s="12" t="s">
        <v>83</v>
      </c>
      <c r="AW738" s="12" t="s">
        <v>35</v>
      </c>
      <c r="AX738" s="12" t="s">
        <v>75</v>
      </c>
      <c r="AY738" s="148" t="s">
        <v>208</v>
      </c>
    </row>
    <row r="739" spans="2:65" s="13" customFormat="1" x14ac:dyDescent="0.2">
      <c r="B739" s="153"/>
      <c r="D739" s="147" t="s">
        <v>218</v>
      </c>
      <c r="E739" s="154" t="s">
        <v>19</v>
      </c>
      <c r="F739" s="155" t="s">
        <v>1039</v>
      </c>
      <c r="H739" s="156">
        <v>1</v>
      </c>
      <c r="I739" s="157"/>
      <c r="L739" s="153"/>
      <c r="M739" s="158"/>
      <c r="T739" s="159"/>
      <c r="AT739" s="154" t="s">
        <v>218</v>
      </c>
      <c r="AU739" s="154" t="s">
        <v>85</v>
      </c>
      <c r="AV739" s="13" t="s">
        <v>85</v>
      </c>
      <c r="AW739" s="13" t="s">
        <v>35</v>
      </c>
      <c r="AX739" s="13" t="s">
        <v>75</v>
      </c>
      <c r="AY739" s="154" t="s">
        <v>208</v>
      </c>
    </row>
    <row r="740" spans="2:65" s="13" customFormat="1" x14ac:dyDescent="0.2">
      <c r="B740" s="153"/>
      <c r="D740" s="147" t="s">
        <v>218</v>
      </c>
      <c r="E740" s="154" t="s">
        <v>19</v>
      </c>
      <c r="F740" s="155" t="s">
        <v>1040</v>
      </c>
      <c r="H740" s="156">
        <v>1</v>
      </c>
      <c r="I740" s="157"/>
      <c r="L740" s="153"/>
      <c r="M740" s="158"/>
      <c r="T740" s="159"/>
      <c r="AT740" s="154" t="s">
        <v>218</v>
      </c>
      <c r="AU740" s="154" t="s">
        <v>85</v>
      </c>
      <c r="AV740" s="13" t="s">
        <v>85</v>
      </c>
      <c r="AW740" s="13" t="s">
        <v>35</v>
      </c>
      <c r="AX740" s="13" t="s">
        <v>75</v>
      </c>
      <c r="AY740" s="154" t="s">
        <v>208</v>
      </c>
    </row>
    <row r="741" spans="2:65" s="14" customFormat="1" x14ac:dyDescent="0.2">
      <c r="B741" s="160"/>
      <c r="D741" s="147" t="s">
        <v>218</v>
      </c>
      <c r="E741" s="161" t="s">
        <v>19</v>
      </c>
      <c r="F741" s="162" t="s">
        <v>221</v>
      </c>
      <c r="H741" s="163">
        <v>2</v>
      </c>
      <c r="I741" s="164"/>
      <c r="L741" s="160"/>
      <c r="M741" s="165"/>
      <c r="T741" s="166"/>
      <c r="AT741" s="161" t="s">
        <v>218</v>
      </c>
      <c r="AU741" s="161" t="s">
        <v>85</v>
      </c>
      <c r="AV741" s="14" t="s">
        <v>214</v>
      </c>
      <c r="AW741" s="14" t="s">
        <v>35</v>
      </c>
      <c r="AX741" s="14" t="s">
        <v>83</v>
      </c>
      <c r="AY741" s="161" t="s">
        <v>208</v>
      </c>
    </row>
    <row r="742" spans="2:65" s="1" customFormat="1" ht="15.75" customHeight="1" x14ac:dyDescent="0.2">
      <c r="B742" s="33"/>
      <c r="C742" s="129" t="s">
        <v>1041</v>
      </c>
      <c r="D742" s="129" t="s">
        <v>210</v>
      </c>
      <c r="E742" s="130" t="s">
        <v>1042</v>
      </c>
      <c r="F742" s="131" t="s">
        <v>1043</v>
      </c>
      <c r="G742" s="132" t="s">
        <v>307</v>
      </c>
      <c r="H742" s="133">
        <v>30</v>
      </c>
      <c r="I742" s="134"/>
      <c r="J742" s="135">
        <f>ROUND(I742*H742,2)</f>
        <v>0</v>
      </c>
      <c r="K742" s="131" t="s">
        <v>213</v>
      </c>
      <c r="L742" s="33"/>
      <c r="M742" s="136" t="s">
        <v>19</v>
      </c>
      <c r="N742" s="137" t="s">
        <v>46</v>
      </c>
      <c r="P742" s="138">
        <f>O742*H742</f>
        <v>0</v>
      </c>
      <c r="Q742" s="138">
        <v>0</v>
      </c>
      <c r="R742" s="138">
        <f>Q742*H742</f>
        <v>0</v>
      </c>
      <c r="S742" s="138">
        <v>0</v>
      </c>
      <c r="T742" s="139">
        <f>S742*H742</f>
        <v>0</v>
      </c>
      <c r="AR742" s="140" t="s">
        <v>312</v>
      </c>
      <c r="AT742" s="140" t="s">
        <v>210</v>
      </c>
      <c r="AU742" s="140" t="s">
        <v>85</v>
      </c>
      <c r="AY742" s="18" t="s">
        <v>208</v>
      </c>
      <c r="BE742" s="141">
        <f>IF(N742="základní",J742,0)</f>
        <v>0</v>
      </c>
      <c r="BF742" s="141">
        <f>IF(N742="snížená",J742,0)</f>
        <v>0</v>
      </c>
      <c r="BG742" s="141">
        <f>IF(N742="zákl. přenesená",J742,0)</f>
        <v>0</v>
      </c>
      <c r="BH742" s="141">
        <f>IF(N742="sníž. přenesená",J742,0)</f>
        <v>0</v>
      </c>
      <c r="BI742" s="141">
        <f>IF(N742="nulová",J742,0)</f>
        <v>0</v>
      </c>
      <c r="BJ742" s="18" t="s">
        <v>83</v>
      </c>
      <c r="BK742" s="141">
        <f>ROUND(I742*H742,2)</f>
        <v>0</v>
      </c>
      <c r="BL742" s="18" t="s">
        <v>312</v>
      </c>
      <c r="BM742" s="140" t="s">
        <v>1044</v>
      </c>
    </row>
    <row r="743" spans="2:65" s="1" customFormat="1" x14ac:dyDescent="0.2">
      <c r="B743" s="33"/>
      <c r="D743" s="142" t="s">
        <v>216</v>
      </c>
      <c r="F743" s="143" t="s">
        <v>1045</v>
      </c>
      <c r="I743" s="144"/>
      <c r="L743" s="33"/>
      <c r="M743" s="145"/>
      <c r="T743" s="54"/>
      <c r="AT743" s="18" t="s">
        <v>216</v>
      </c>
      <c r="AU743" s="18" t="s">
        <v>85</v>
      </c>
    </row>
    <row r="744" spans="2:65" s="1" customFormat="1" ht="24.75" customHeight="1" x14ac:dyDescent="0.2">
      <c r="B744" s="33"/>
      <c r="C744" s="168" t="s">
        <v>1046</v>
      </c>
      <c r="D744" s="168" t="s">
        <v>346</v>
      </c>
      <c r="E744" s="169" t="s">
        <v>1047</v>
      </c>
      <c r="F744" s="170" t="s">
        <v>1048</v>
      </c>
      <c r="G744" s="171" t="s">
        <v>1049</v>
      </c>
      <c r="H744" s="172">
        <v>0.3</v>
      </c>
      <c r="I744" s="173"/>
      <c r="J744" s="174">
        <f>ROUND(I744*H744,2)</f>
        <v>0</v>
      </c>
      <c r="K744" s="170" t="s">
        <v>213</v>
      </c>
      <c r="L744" s="175"/>
      <c r="M744" s="176" t="s">
        <v>19</v>
      </c>
      <c r="N744" s="177" t="s">
        <v>46</v>
      </c>
      <c r="P744" s="138">
        <f>O744*H744</f>
        <v>0</v>
      </c>
      <c r="Q744" s="138">
        <v>2.9999999999999997E-4</v>
      </c>
      <c r="R744" s="138">
        <f>Q744*H744</f>
        <v>8.9999999999999992E-5</v>
      </c>
      <c r="S744" s="138">
        <v>0</v>
      </c>
      <c r="T744" s="139">
        <f>S744*H744</f>
        <v>0</v>
      </c>
      <c r="AR744" s="140" t="s">
        <v>432</v>
      </c>
      <c r="AT744" s="140" t="s">
        <v>346</v>
      </c>
      <c r="AU744" s="140" t="s">
        <v>85</v>
      </c>
      <c r="AY744" s="18" t="s">
        <v>208</v>
      </c>
      <c r="BE744" s="141">
        <f>IF(N744="základní",J744,0)</f>
        <v>0</v>
      </c>
      <c r="BF744" s="141">
        <f>IF(N744="snížená",J744,0)</f>
        <v>0</v>
      </c>
      <c r="BG744" s="141">
        <f>IF(N744="zákl. přenesená",J744,0)</f>
        <v>0</v>
      </c>
      <c r="BH744" s="141">
        <f>IF(N744="sníž. přenesená",J744,0)</f>
        <v>0</v>
      </c>
      <c r="BI744" s="141">
        <f>IF(N744="nulová",J744,0)</f>
        <v>0</v>
      </c>
      <c r="BJ744" s="18" t="s">
        <v>83</v>
      </c>
      <c r="BK744" s="141">
        <f>ROUND(I744*H744,2)</f>
        <v>0</v>
      </c>
      <c r="BL744" s="18" t="s">
        <v>312</v>
      </c>
      <c r="BM744" s="140" t="s">
        <v>1050</v>
      </c>
    </row>
    <row r="745" spans="2:65" s="13" customFormat="1" x14ac:dyDescent="0.2">
      <c r="B745" s="153"/>
      <c r="D745" s="147" t="s">
        <v>218</v>
      </c>
      <c r="F745" s="155" t="s">
        <v>1051</v>
      </c>
      <c r="H745" s="156">
        <v>0.3</v>
      </c>
      <c r="I745" s="157"/>
      <c r="L745" s="153"/>
      <c r="M745" s="158"/>
      <c r="T745" s="159"/>
      <c r="AT745" s="154" t="s">
        <v>218</v>
      </c>
      <c r="AU745" s="154" t="s">
        <v>85</v>
      </c>
      <c r="AV745" s="13" t="s">
        <v>85</v>
      </c>
      <c r="AW745" s="13" t="s">
        <v>4</v>
      </c>
      <c r="AX745" s="13" t="s">
        <v>83</v>
      </c>
      <c r="AY745" s="154" t="s">
        <v>208</v>
      </c>
    </row>
    <row r="746" spans="2:65" s="1" customFormat="1" ht="15.75" customHeight="1" x14ac:dyDescent="0.2">
      <c r="B746" s="33"/>
      <c r="C746" s="129" t="s">
        <v>1052</v>
      </c>
      <c r="D746" s="129" t="s">
        <v>210</v>
      </c>
      <c r="E746" s="130" t="s">
        <v>1053</v>
      </c>
      <c r="F746" s="131" t="s">
        <v>1054</v>
      </c>
      <c r="G746" s="132" t="s">
        <v>307</v>
      </c>
      <c r="H746" s="133">
        <v>20</v>
      </c>
      <c r="I746" s="134"/>
      <c r="J746" s="135">
        <f>ROUND(I746*H746,2)</f>
        <v>0</v>
      </c>
      <c r="K746" s="131" t="s">
        <v>213</v>
      </c>
      <c r="L746" s="33"/>
      <c r="M746" s="136" t="s">
        <v>19</v>
      </c>
      <c r="N746" s="137" t="s">
        <v>46</v>
      </c>
      <c r="P746" s="138">
        <f>O746*H746</f>
        <v>0</v>
      </c>
      <c r="Q746" s="138">
        <v>0</v>
      </c>
      <c r="R746" s="138">
        <f>Q746*H746</f>
        <v>0</v>
      </c>
      <c r="S746" s="138">
        <v>0</v>
      </c>
      <c r="T746" s="139">
        <f>S746*H746</f>
        <v>0</v>
      </c>
      <c r="AR746" s="140" t="s">
        <v>312</v>
      </c>
      <c r="AT746" s="140" t="s">
        <v>210</v>
      </c>
      <c r="AU746" s="140" t="s">
        <v>85</v>
      </c>
      <c r="AY746" s="18" t="s">
        <v>208</v>
      </c>
      <c r="BE746" s="141">
        <f>IF(N746="základní",J746,0)</f>
        <v>0</v>
      </c>
      <c r="BF746" s="141">
        <f>IF(N746="snížená",J746,0)</f>
        <v>0</v>
      </c>
      <c r="BG746" s="141">
        <f>IF(N746="zákl. přenesená",J746,0)</f>
        <v>0</v>
      </c>
      <c r="BH746" s="141">
        <f>IF(N746="sníž. přenesená",J746,0)</f>
        <v>0</v>
      </c>
      <c r="BI746" s="141">
        <f>IF(N746="nulová",J746,0)</f>
        <v>0</v>
      </c>
      <c r="BJ746" s="18" t="s">
        <v>83</v>
      </c>
      <c r="BK746" s="141">
        <f>ROUND(I746*H746,2)</f>
        <v>0</v>
      </c>
      <c r="BL746" s="18" t="s">
        <v>312</v>
      </c>
      <c r="BM746" s="140" t="s">
        <v>1055</v>
      </c>
    </row>
    <row r="747" spans="2:65" s="1" customFormat="1" x14ac:dyDescent="0.2">
      <c r="B747" s="33"/>
      <c r="D747" s="142" t="s">
        <v>216</v>
      </c>
      <c r="F747" s="143" t="s">
        <v>1056</v>
      </c>
      <c r="I747" s="144"/>
      <c r="L747" s="33"/>
      <c r="M747" s="145"/>
      <c r="T747" s="54"/>
      <c r="AT747" s="18" t="s">
        <v>216</v>
      </c>
      <c r="AU747" s="18" t="s">
        <v>85</v>
      </c>
    </row>
    <row r="748" spans="2:65" s="1" customFormat="1" ht="15.75" customHeight="1" x14ac:dyDescent="0.2">
      <c r="B748" s="33"/>
      <c r="C748" s="168" t="s">
        <v>1057</v>
      </c>
      <c r="D748" s="168" t="s">
        <v>346</v>
      </c>
      <c r="E748" s="169" t="s">
        <v>1058</v>
      </c>
      <c r="F748" s="170" t="s">
        <v>1059</v>
      </c>
      <c r="G748" s="171" t="s">
        <v>307</v>
      </c>
      <c r="H748" s="172">
        <v>2</v>
      </c>
      <c r="I748" s="173"/>
      <c r="J748" s="174">
        <f>ROUND(I748*H748,2)</f>
        <v>0</v>
      </c>
      <c r="K748" s="170" t="s">
        <v>213</v>
      </c>
      <c r="L748" s="175"/>
      <c r="M748" s="176" t="s">
        <v>19</v>
      </c>
      <c r="N748" s="177" t="s">
        <v>46</v>
      </c>
      <c r="P748" s="138">
        <f>O748*H748</f>
        <v>0</v>
      </c>
      <c r="Q748" s="138">
        <v>1.4999999999999999E-4</v>
      </c>
      <c r="R748" s="138">
        <f>Q748*H748</f>
        <v>2.9999999999999997E-4</v>
      </c>
      <c r="S748" s="138">
        <v>0</v>
      </c>
      <c r="T748" s="139">
        <f>S748*H748</f>
        <v>0</v>
      </c>
      <c r="AR748" s="140" t="s">
        <v>432</v>
      </c>
      <c r="AT748" s="140" t="s">
        <v>346</v>
      </c>
      <c r="AU748" s="140" t="s">
        <v>85</v>
      </c>
      <c r="AY748" s="18" t="s">
        <v>208</v>
      </c>
      <c r="BE748" s="141">
        <f>IF(N748="základní",J748,0)</f>
        <v>0</v>
      </c>
      <c r="BF748" s="141">
        <f>IF(N748="snížená",J748,0)</f>
        <v>0</v>
      </c>
      <c r="BG748" s="141">
        <f>IF(N748="zákl. přenesená",J748,0)</f>
        <v>0</v>
      </c>
      <c r="BH748" s="141">
        <f>IF(N748="sníž. přenesená",J748,0)</f>
        <v>0</v>
      </c>
      <c r="BI748" s="141">
        <f>IF(N748="nulová",J748,0)</f>
        <v>0</v>
      </c>
      <c r="BJ748" s="18" t="s">
        <v>83</v>
      </c>
      <c r="BK748" s="141">
        <f>ROUND(I748*H748,2)</f>
        <v>0</v>
      </c>
      <c r="BL748" s="18" t="s">
        <v>312</v>
      </c>
      <c r="BM748" s="140" t="s">
        <v>1060</v>
      </c>
    </row>
    <row r="749" spans="2:65" s="12" customFormat="1" x14ac:dyDescent="0.2">
      <c r="B749" s="146"/>
      <c r="D749" s="147" t="s">
        <v>218</v>
      </c>
      <c r="E749" s="148" t="s">
        <v>19</v>
      </c>
      <c r="F749" s="149" t="s">
        <v>942</v>
      </c>
      <c r="H749" s="148" t="s">
        <v>19</v>
      </c>
      <c r="I749" s="150"/>
      <c r="L749" s="146"/>
      <c r="M749" s="151"/>
      <c r="T749" s="152"/>
      <c r="AT749" s="148" t="s">
        <v>218</v>
      </c>
      <c r="AU749" s="148" t="s">
        <v>85</v>
      </c>
      <c r="AV749" s="12" t="s">
        <v>83</v>
      </c>
      <c r="AW749" s="12" t="s">
        <v>35</v>
      </c>
      <c r="AX749" s="12" t="s">
        <v>75</v>
      </c>
      <c r="AY749" s="148" t="s">
        <v>208</v>
      </c>
    </row>
    <row r="750" spans="2:65" s="13" customFormat="1" x14ac:dyDescent="0.2">
      <c r="B750" s="153"/>
      <c r="D750" s="147" t="s">
        <v>218</v>
      </c>
      <c r="E750" s="154" t="s">
        <v>19</v>
      </c>
      <c r="F750" s="155" t="s">
        <v>1023</v>
      </c>
      <c r="H750" s="156">
        <v>1</v>
      </c>
      <c r="I750" s="157"/>
      <c r="L750" s="153"/>
      <c r="M750" s="158"/>
      <c r="T750" s="159"/>
      <c r="AT750" s="154" t="s">
        <v>218</v>
      </c>
      <c r="AU750" s="154" t="s">
        <v>85</v>
      </c>
      <c r="AV750" s="13" t="s">
        <v>85</v>
      </c>
      <c r="AW750" s="13" t="s">
        <v>35</v>
      </c>
      <c r="AX750" s="13" t="s">
        <v>75</v>
      </c>
      <c r="AY750" s="154" t="s">
        <v>208</v>
      </c>
    </row>
    <row r="751" spans="2:65" s="13" customFormat="1" x14ac:dyDescent="0.2">
      <c r="B751" s="153"/>
      <c r="D751" s="147" t="s">
        <v>218</v>
      </c>
      <c r="E751" s="154" t="s">
        <v>19</v>
      </c>
      <c r="F751" s="155" t="s">
        <v>1018</v>
      </c>
      <c r="H751" s="156">
        <v>1</v>
      </c>
      <c r="I751" s="157"/>
      <c r="L751" s="153"/>
      <c r="M751" s="158"/>
      <c r="T751" s="159"/>
      <c r="AT751" s="154" t="s">
        <v>218</v>
      </c>
      <c r="AU751" s="154" t="s">
        <v>85</v>
      </c>
      <c r="AV751" s="13" t="s">
        <v>85</v>
      </c>
      <c r="AW751" s="13" t="s">
        <v>35</v>
      </c>
      <c r="AX751" s="13" t="s">
        <v>75</v>
      </c>
      <c r="AY751" s="154" t="s">
        <v>208</v>
      </c>
    </row>
    <row r="752" spans="2:65" s="14" customFormat="1" x14ac:dyDescent="0.2">
      <c r="B752" s="160"/>
      <c r="D752" s="147" t="s">
        <v>218</v>
      </c>
      <c r="E752" s="161" t="s">
        <v>19</v>
      </c>
      <c r="F752" s="162" t="s">
        <v>221</v>
      </c>
      <c r="H752" s="163">
        <v>2</v>
      </c>
      <c r="I752" s="164"/>
      <c r="L752" s="160"/>
      <c r="M752" s="165"/>
      <c r="T752" s="166"/>
      <c r="AT752" s="161" t="s">
        <v>218</v>
      </c>
      <c r="AU752" s="161" t="s">
        <v>85</v>
      </c>
      <c r="AV752" s="14" t="s">
        <v>214</v>
      </c>
      <c r="AW752" s="14" t="s">
        <v>35</v>
      </c>
      <c r="AX752" s="14" t="s">
        <v>83</v>
      </c>
      <c r="AY752" s="161" t="s">
        <v>208</v>
      </c>
    </row>
    <row r="753" spans="2:65" s="1" customFormat="1" ht="15.75" customHeight="1" x14ac:dyDescent="0.2">
      <c r="B753" s="33"/>
      <c r="C753" s="168" t="s">
        <v>1061</v>
      </c>
      <c r="D753" s="168" t="s">
        <v>346</v>
      </c>
      <c r="E753" s="169" t="s">
        <v>1062</v>
      </c>
      <c r="F753" s="170" t="s">
        <v>1063</v>
      </c>
      <c r="G753" s="171" t="s">
        <v>307</v>
      </c>
      <c r="H753" s="172">
        <v>8</v>
      </c>
      <c r="I753" s="173"/>
      <c r="J753" s="174">
        <f>ROUND(I753*H753,2)</f>
        <v>0</v>
      </c>
      <c r="K753" s="170" t="s">
        <v>213</v>
      </c>
      <c r="L753" s="175"/>
      <c r="M753" s="176" t="s">
        <v>19</v>
      </c>
      <c r="N753" s="177" t="s">
        <v>46</v>
      </c>
      <c r="P753" s="138">
        <f>O753*H753</f>
        <v>0</v>
      </c>
      <c r="Q753" s="138">
        <v>1.4999999999999999E-4</v>
      </c>
      <c r="R753" s="138">
        <f>Q753*H753</f>
        <v>1.1999999999999999E-3</v>
      </c>
      <c r="S753" s="138">
        <v>0</v>
      </c>
      <c r="T753" s="139">
        <f>S753*H753</f>
        <v>0</v>
      </c>
      <c r="AR753" s="140" t="s">
        <v>432</v>
      </c>
      <c r="AT753" s="140" t="s">
        <v>346</v>
      </c>
      <c r="AU753" s="140" t="s">
        <v>85</v>
      </c>
      <c r="AY753" s="18" t="s">
        <v>208</v>
      </c>
      <c r="BE753" s="141">
        <f>IF(N753="základní",J753,0)</f>
        <v>0</v>
      </c>
      <c r="BF753" s="141">
        <f>IF(N753="snížená",J753,0)</f>
        <v>0</v>
      </c>
      <c r="BG753" s="141">
        <f>IF(N753="zákl. přenesená",J753,0)</f>
        <v>0</v>
      </c>
      <c r="BH753" s="141">
        <f>IF(N753="sníž. přenesená",J753,0)</f>
        <v>0</v>
      </c>
      <c r="BI753" s="141">
        <f>IF(N753="nulová",J753,0)</f>
        <v>0</v>
      </c>
      <c r="BJ753" s="18" t="s">
        <v>83</v>
      </c>
      <c r="BK753" s="141">
        <f>ROUND(I753*H753,2)</f>
        <v>0</v>
      </c>
      <c r="BL753" s="18" t="s">
        <v>312</v>
      </c>
      <c r="BM753" s="140" t="s">
        <v>1064</v>
      </c>
    </row>
    <row r="754" spans="2:65" s="12" customFormat="1" x14ac:dyDescent="0.2">
      <c r="B754" s="146"/>
      <c r="D754" s="147" t="s">
        <v>218</v>
      </c>
      <c r="E754" s="148" t="s">
        <v>19</v>
      </c>
      <c r="F754" s="149" t="s">
        <v>942</v>
      </c>
      <c r="H754" s="148" t="s">
        <v>19</v>
      </c>
      <c r="I754" s="150"/>
      <c r="L754" s="146"/>
      <c r="M754" s="151"/>
      <c r="T754" s="152"/>
      <c r="AT754" s="148" t="s">
        <v>218</v>
      </c>
      <c r="AU754" s="148" t="s">
        <v>85</v>
      </c>
      <c r="AV754" s="12" t="s">
        <v>83</v>
      </c>
      <c r="AW754" s="12" t="s">
        <v>35</v>
      </c>
      <c r="AX754" s="12" t="s">
        <v>75</v>
      </c>
      <c r="AY754" s="148" t="s">
        <v>208</v>
      </c>
    </row>
    <row r="755" spans="2:65" s="13" customFormat="1" x14ac:dyDescent="0.2">
      <c r="B755" s="153"/>
      <c r="D755" s="147" t="s">
        <v>218</v>
      </c>
      <c r="E755" s="154" t="s">
        <v>19</v>
      </c>
      <c r="F755" s="155" t="s">
        <v>1028</v>
      </c>
      <c r="H755" s="156">
        <v>1</v>
      </c>
      <c r="I755" s="157"/>
      <c r="L755" s="153"/>
      <c r="M755" s="158"/>
      <c r="T755" s="159"/>
      <c r="AT755" s="154" t="s">
        <v>218</v>
      </c>
      <c r="AU755" s="154" t="s">
        <v>85</v>
      </c>
      <c r="AV755" s="13" t="s">
        <v>85</v>
      </c>
      <c r="AW755" s="13" t="s">
        <v>35</v>
      </c>
      <c r="AX755" s="13" t="s">
        <v>75</v>
      </c>
      <c r="AY755" s="154" t="s">
        <v>208</v>
      </c>
    </row>
    <row r="756" spans="2:65" s="13" customFormat="1" x14ac:dyDescent="0.2">
      <c r="B756" s="153"/>
      <c r="D756" s="147" t="s">
        <v>218</v>
      </c>
      <c r="E756" s="154" t="s">
        <v>19</v>
      </c>
      <c r="F756" s="155" t="s">
        <v>1029</v>
      </c>
      <c r="H756" s="156">
        <v>1</v>
      </c>
      <c r="I756" s="157"/>
      <c r="L756" s="153"/>
      <c r="M756" s="158"/>
      <c r="T756" s="159"/>
      <c r="AT756" s="154" t="s">
        <v>218</v>
      </c>
      <c r="AU756" s="154" t="s">
        <v>85</v>
      </c>
      <c r="AV756" s="13" t="s">
        <v>85</v>
      </c>
      <c r="AW756" s="13" t="s">
        <v>35</v>
      </c>
      <c r="AX756" s="13" t="s">
        <v>75</v>
      </c>
      <c r="AY756" s="154" t="s">
        <v>208</v>
      </c>
    </row>
    <row r="757" spans="2:65" s="13" customFormat="1" x14ac:dyDescent="0.2">
      <c r="B757" s="153"/>
      <c r="D757" s="147" t="s">
        <v>218</v>
      </c>
      <c r="E757" s="154" t="s">
        <v>19</v>
      </c>
      <c r="F757" s="155" t="s">
        <v>1039</v>
      </c>
      <c r="H757" s="156">
        <v>1</v>
      </c>
      <c r="I757" s="157"/>
      <c r="L757" s="153"/>
      <c r="M757" s="158"/>
      <c r="T757" s="159"/>
      <c r="AT757" s="154" t="s">
        <v>218</v>
      </c>
      <c r="AU757" s="154" t="s">
        <v>85</v>
      </c>
      <c r="AV757" s="13" t="s">
        <v>85</v>
      </c>
      <c r="AW757" s="13" t="s">
        <v>35</v>
      </c>
      <c r="AX757" s="13" t="s">
        <v>75</v>
      </c>
      <c r="AY757" s="154" t="s">
        <v>208</v>
      </c>
    </row>
    <row r="758" spans="2:65" s="13" customFormat="1" x14ac:dyDescent="0.2">
      <c r="B758" s="153"/>
      <c r="D758" s="147" t="s">
        <v>218</v>
      </c>
      <c r="E758" s="154" t="s">
        <v>19</v>
      </c>
      <c r="F758" s="155" t="s">
        <v>1040</v>
      </c>
      <c r="H758" s="156">
        <v>1</v>
      </c>
      <c r="I758" s="157"/>
      <c r="L758" s="153"/>
      <c r="M758" s="158"/>
      <c r="T758" s="159"/>
      <c r="AT758" s="154" t="s">
        <v>218</v>
      </c>
      <c r="AU758" s="154" t="s">
        <v>85</v>
      </c>
      <c r="AV758" s="13" t="s">
        <v>85</v>
      </c>
      <c r="AW758" s="13" t="s">
        <v>35</v>
      </c>
      <c r="AX758" s="13" t="s">
        <v>75</v>
      </c>
      <c r="AY758" s="154" t="s">
        <v>208</v>
      </c>
    </row>
    <row r="759" spans="2:65" s="13" customFormat="1" x14ac:dyDescent="0.2">
      <c r="B759" s="153"/>
      <c r="D759" s="147" t="s">
        <v>218</v>
      </c>
      <c r="E759" s="154" t="s">
        <v>19</v>
      </c>
      <c r="F759" s="155" t="s">
        <v>647</v>
      </c>
      <c r="H759" s="156">
        <v>1</v>
      </c>
      <c r="I759" s="157"/>
      <c r="L759" s="153"/>
      <c r="M759" s="158"/>
      <c r="T759" s="159"/>
      <c r="AT759" s="154" t="s">
        <v>218</v>
      </c>
      <c r="AU759" s="154" t="s">
        <v>85</v>
      </c>
      <c r="AV759" s="13" t="s">
        <v>85</v>
      </c>
      <c r="AW759" s="13" t="s">
        <v>35</v>
      </c>
      <c r="AX759" s="13" t="s">
        <v>75</v>
      </c>
      <c r="AY759" s="154" t="s">
        <v>208</v>
      </c>
    </row>
    <row r="760" spans="2:65" s="13" customFormat="1" x14ac:dyDescent="0.2">
      <c r="B760" s="153"/>
      <c r="D760" s="147" t="s">
        <v>218</v>
      </c>
      <c r="E760" s="154" t="s">
        <v>19</v>
      </c>
      <c r="F760" s="155" t="s">
        <v>1065</v>
      </c>
      <c r="H760" s="156">
        <v>1</v>
      </c>
      <c r="I760" s="157"/>
      <c r="L760" s="153"/>
      <c r="M760" s="158"/>
      <c r="T760" s="159"/>
      <c r="AT760" s="154" t="s">
        <v>218</v>
      </c>
      <c r="AU760" s="154" t="s">
        <v>85</v>
      </c>
      <c r="AV760" s="13" t="s">
        <v>85</v>
      </c>
      <c r="AW760" s="13" t="s">
        <v>35</v>
      </c>
      <c r="AX760" s="13" t="s">
        <v>75</v>
      </c>
      <c r="AY760" s="154" t="s">
        <v>208</v>
      </c>
    </row>
    <row r="761" spans="2:65" s="13" customFormat="1" x14ac:dyDescent="0.2">
      <c r="B761" s="153"/>
      <c r="D761" s="147" t="s">
        <v>218</v>
      </c>
      <c r="E761" s="154" t="s">
        <v>19</v>
      </c>
      <c r="F761" s="155" t="s">
        <v>652</v>
      </c>
      <c r="H761" s="156">
        <v>2</v>
      </c>
      <c r="I761" s="157"/>
      <c r="L761" s="153"/>
      <c r="M761" s="158"/>
      <c r="T761" s="159"/>
      <c r="AT761" s="154" t="s">
        <v>218</v>
      </c>
      <c r="AU761" s="154" t="s">
        <v>85</v>
      </c>
      <c r="AV761" s="13" t="s">
        <v>85</v>
      </c>
      <c r="AW761" s="13" t="s">
        <v>35</v>
      </c>
      <c r="AX761" s="13" t="s">
        <v>75</v>
      </c>
      <c r="AY761" s="154" t="s">
        <v>208</v>
      </c>
    </row>
    <row r="762" spans="2:65" s="14" customFormat="1" x14ac:dyDescent="0.2">
      <c r="B762" s="160"/>
      <c r="D762" s="147" t="s">
        <v>218</v>
      </c>
      <c r="E762" s="161" t="s">
        <v>19</v>
      </c>
      <c r="F762" s="162" t="s">
        <v>221</v>
      </c>
      <c r="H762" s="163">
        <v>8</v>
      </c>
      <c r="I762" s="164"/>
      <c r="L762" s="160"/>
      <c r="M762" s="165"/>
      <c r="T762" s="166"/>
      <c r="AT762" s="161" t="s">
        <v>218</v>
      </c>
      <c r="AU762" s="161" t="s">
        <v>85</v>
      </c>
      <c r="AV762" s="14" t="s">
        <v>214</v>
      </c>
      <c r="AW762" s="14" t="s">
        <v>35</v>
      </c>
      <c r="AX762" s="14" t="s">
        <v>83</v>
      </c>
      <c r="AY762" s="161" t="s">
        <v>208</v>
      </c>
    </row>
    <row r="763" spans="2:65" s="1" customFormat="1" ht="15.75" customHeight="1" x14ac:dyDescent="0.2">
      <c r="B763" s="33"/>
      <c r="C763" s="168" t="s">
        <v>1066</v>
      </c>
      <c r="D763" s="168" t="s">
        <v>346</v>
      </c>
      <c r="E763" s="169" t="s">
        <v>1067</v>
      </c>
      <c r="F763" s="170" t="s">
        <v>1068</v>
      </c>
      <c r="G763" s="171" t="s">
        <v>307</v>
      </c>
      <c r="H763" s="172">
        <v>10</v>
      </c>
      <c r="I763" s="173"/>
      <c r="J763" s="174">
        <f>ROUND(I763*H763,2)</f>
        <v>0</v>
      </c>
      <c r="K763" s="170" t="s">
        <v>213</v>
      </c>
      <c r="L763" s="175"/>
      <c r="M763" s="176" t="s">
        <v>19</v>
      </c>
      <c r="N763" s="177" t="s">
        <v>46</v>
      </c>
      <c r="P763" s="138">
        <f>O763*H763</f>
        <v>0</v>
      </c>
      <c r="Q763" s="138">
        <v>1.4999999999999999E-4</v>
      </c>
      <c r="R763" s="138">
        <f>Q763*H763</f>
        <v>1.4999999999999998E-3</v>
      </c>
      <c r="S763" s="138">
        <v>0</v>
      </c>
      <c r="T763" s="139">
        <f>S763*H763</f>
        <v>0</v>
      </c>
      <c r="AR763" s="140" t="s">
        <v>432</v>
      </c>
      <c r="AT763" s="140" t="s">
        <v>346</v>
      </c>
      <c r="AU763" s="140" t="s">
        <v>85</v>
      </c>
      <c r="AY763" s="18" t="s">
        <v>208</v>
      </c>
      <c r="BE763" s="141">
        <f>IF(N763="základní",J763,0)</f>
        <v>0</v>
      </c>
      <c r="BF763" s="141">
        <f>IF(N763="snížená",J763,0)</f>
        <v>0</v>
      </c>
      <c r="BG763" s="141">
        <f>IF(N763="zákl. přenesená",J763,0)</f>
        <v>0</v>
      </c>
      <c r="BH763" s="141">
        <f>IF(N763="sníž. přenesená",J763,0)</f>
        <v>0</v>
      </c>
      <c r="BI763" s="141">
        <f>IF(N763="nulová",J763,0)</f>
        <v>0</v>
      </c>
      <c r="BJ763" s="18" t="s">
        <v>83</v>
      </c>
      <c r="BK763" s="141">
        <f>ROUND(I763*H763,2)</f>
        <v>0</v>
      </c>
      <c r="BL763" s="18" t="s">
        <v>312</v>
      </c>
      <c r="BM763" s="140" t="s">
        <v>1069</v>
      </c>
    </row>
    <row r="764" spans="2:65" s="12" customFormat="1" x14ac:dyDescent="0.2">
      <c r="B764" s="146"/>
      <c r="D764" s="147" t="s">
        <v>218</v>
      </c>
      <c r="E764" s="148" t="s">
        <v>19</v>
      </c>
      <c r="F764" s="149" t="s">
        <v>942</v>
      </c>
      <c r="H764" s="148" t="s">
        <v>19</v>
      </c>
      <c r="I764" s="150"/>
      <c r="L764" s="146"/>
      <c r="M764" s="151"/>
      <c r="T764" s="152"/>
      <c r="AT764" s="148" t="s">
        <v>218</v>
      </c>
      <c r="AU764" s="148" t="s">
        <v>85</v>
      </c>
      <c r="AV764" s="12" t="s">
        <v>83</v>
      </c>
      <c r="AW764" s="12" t="s">
        <v>35</v>
      </c>
      <c r="AX764" s="12" t="s">
        <v>75</v>
      </c>
      <c r="AY764" s="148" t="s">
        <v>208</v>
      </c>
    </row>
    <row r="765" spans="2:65" s="13" customFormat="1" x14ac:dyDescent="0.2">
      <c r="B765" s="153"/>
      <c r="D765" s="147" t="s">
        <v>218</v>
      </c>
      <c r="E765" s="154" t="s">
        <v>19</v>
      </c>
      <c r="F765" s="155" t="s">
        <v>1028</v>
      </c>
      <c r="H765" s="156">
        <v>1</v>
      </c>
      <c r="I765" s="157"/>
      <c r="L765" s="153"/>
      <c r="M765" s="158"/>
      <c r="T765" s="159"/>
      <c r="AT765" s="154" t="s">
        <v>218</v>
      </c>
      <c r="AU765" s="154" t="s">
        <v>85</v>
      </c>
      <c r="AV765" s="13" t="s">
        <v>85</v>
      </c>
      <c r="AW765" s="13" t="s">
        <v>35</v>
      </c>
      <c r="AX765" s="13" t="s">
        <v>75</v>
      </c>
      <c r="AY765" s="154" t="s">
        <v>208</v>
      </c>
    </row>
    <row r="766" spans="2:65" s="13" customFormat="1" x14ac:dyDescent="0.2">
      <c r="B766" s="153"/>
      <c r="D766" s="147" t="s">
        <v>218</v>
      </c>
      <c r="E766" s="154" t="s">
        <v>19</v>
      </c>
      <c r="F766" s="155" t="s">
        <v>1029</v>
      </c>
      <c r="H766" s="156">
        <v>1</v>
      </c>
      <c r="I766" s="157"/>
      <c r="L766" s="153"/>
      <c r="M766" s="158"/>
      <c r="T766" s="159"/>
      <c r="AT766" s="154" t="s">
        <v>218</v>
      </c>
      <c r="AU766" s="154" t="s">
        <v>85</v>
      </c>
      <c r="AV766" s="13" t="s">
        <v>85</v>
      </c>
      <c r="AW766" s="13" t="s">
        <v>35</v>
      </c>
      <c r="AX766" s="13" t="s">
        <v>75</v>
      </c>
      <c r="AY766" s="154" t="s">
        <v>208</v>
      </c>
    </row>
    <row r="767" spans="2:65" s="13" customFormat="1" x14ac:dyDescent="0.2">
      <c r="B767" s="153"/>
      <c r="D767" s="147" t="s">
        <v>218</v>
      </c>
      <c r="E767" s="154" t="s">
        <v>19</v>
      </c>
      <c r="F767" s="155" t="s">
        <v>1039</v>
      </c>
      <c r="H767" s="156">
        <v>1</v>
      </c>
      <c r="I767" s="157"/>
      <c r="L767" s="153"/>
      <c r="M767" s="158"/>
      <c r="T767" s="159"/>
      <c r="AT767" s="154" t="s">
        <v>218</v>
      </c>
      <c r="AU767" s="154" t="s">
        <v>85</v>
      </c>
      <c r="AV767" s="13" t="s">
        <v>85</v>
      </c>
      <c r="AW767" s="13" t="s">
        <v>35</v>
      </c>
      <c r="AX767" s="13" t="s">
        <v>75</v>
      </c>
      <c r="AY767" s="154" t="s">
        <v>208</v>
      </c>
    </row>
    <row r="768" spans="2:65" s="13" customFormat="1" x14ac:dyDescent="0.2">
      <c r="B768" s="153"/>
      <c r="D768" s="147" t="s">
        <v>218</v>
      </c>
      <c r="E768" s="154" t="s">
        <v>19</v>
      </c>
      <c r="F768" s="155" t="s">
        <v>1040</v>
      </c>
      <c r="H768" s="156">
        <v>1</v>
      </c>
      <c r="I768" s="157"/>
      <c r="L768" s="153"/>
      <c r="M768" s="158"/>
      <c r="T768" s="159"/>
      <c r="AT768" s="154" t="s">
        <v>218</v>
      </c>
      <c r="AU768" s="154" t="s">
        <v>85</v>
      </c>
      <c r="AV768" s="13" t="s">
        <v>85</v>
      </c>
      <c r="AW768" s="13" t="s">
        <v>35</v>
      </c>
      <c r="AX768" s="13" t="s">
        <v>75</v>
      </c>
      <c r="AY768" s="154" t="s">
        <v>208</v>
      </c>
    </row>
    <row r="769" spans="2:65" s="13" customFormat="1" x14ac:dyDescent="0.2">
      <c r="B769" s="153"/>
      <c r="D769" s="147" t="s">
        <v>218</v>
      </c>
      <c r="E769" s="154" t="s">
        <v>19</v>
      </c>
      <c r="F769" s="155" t="s">
        <v>1023</v>
      </c>
      <c r="H769" s="156">
        <v>1</v>
      </c>
      <c r="I769" s="157"/>
      <c r="L769" s="153"/>
      <c r="M769" s="158"/>
      <c r="T769" s="159"/>
      <c r="AT769" s="154" t="s">
        <v>218</v>
      </c>
      <c r="AU769" s="154" t="s">
        <v>85</v>
      </c>
      <c r="AV769" s="13" t="s">
        <v>85</v>
      </c>
      <c r="AW769" s="13" t="s">
        <v>35</v>
      </c>
      <c r="AX769" s="13" t="s">
        <v>75</v>
      </c>
      <c r="AY769" s="154" t="s">
        <v>208</v>
      </c>
    </row>
    <row r="770" spans="2:65" s="13" customFormat="1" x14ac:dyDescent="0.2">
      <c r="B770" s="153"/>
      <c r="D770" s="147" t="s">
        <v>218</v>
      </c>
      <c r="E770" s="154" t="s">
        <v>19</v>
      </c>
      <c r="F770" s="155" t="s">
        <v>1018</v>
      </c>
      <c r="H770" s="156">
        <v>1</v>
      </c>
      <c r="I770" s="157"/>
      <c r="L770" s="153"/>
      <c r="M770" s="158"/>
      <c r="T770" s="159"/>
      <c r="AT770" s="154" t="s">
        <v>218</v>
      </c>
      <c r="AU770" s="154" t="s">
        <v>85</v>
      </c>
      <c r="AV770" s="13" t="s">
        <v>85</v>
      </c>
      <c r="AW770" s="13" t="s">
        <v>35</v>
      </c>
      <c r="AX770" s="13" t="s">
        <v>75</v>
      </c>
      <c r="AY770" s="154" t="s">
        <v>208</v>
      </c>
    </row>
    <row r="771" spans="2:65" s="13" customFormat="1" x14ac:dyDescent="0.2">
      <c r="B771" s="153"/>
      <c r="D771" s="147" t="s">
        <v>218</v>
      </c>
      <c r="E771" s="154" t="s">
        <v>19</v>
      </c>
      <c r="F771" s="155" t="s">
        <v>647</v>
      </c>
      <c r="H771" s="156">
        <v>1</v>
      </c>
      <c r="I771" s="157"/>
      <c r="L771" s="153"/>
      <c r="M771" s="158"/>
      <c r="T771" s="159"/>
      <c r="AT771" s="154" t="s">
        <v>218</v>
      </c>
      <c r="AU771" s="154" t="s">
        <v>85</v>
      </c>
      <c r="AV771" s="13" t="s">
        <v>85</v>
      </c>
      <c r="AW771" s="13" t="s">
        <v>35</v>
      </c>
      <c r="AX771" s="13" t="s">
        <v>75</v>
      </c>
      <c r="AY771" s="154" t="s">
        <v>208</v>
      </c>
    </row>
    <row r="772" spans="2:65" s="13" customFormat="1" x14ac:dyDescent="0.2">
      <c r="B772" s="153"/>
      <c r="D772" s="147" t="s">
        <v>218</v>
      </c>
      <c r="E772" s="154" t="s">
        <v>19</v>
      </c>
      <c r="F772" s="155" t="s">
        <v>1065</v>
      </c>
      <c r="H772" s="156">
        <v>1</v>
      </c>
      <c r="I772" s="157"/>
      <c r="L772" s="153"/>
      <c r="M772" s="158"/>
      <c r="T772" s="159"/>
      <c r="AT772" s="154" t="s">
        <v>218</v>
      </c>
      <c r="AU772" s="154" t="s">
        <v>85</v>
      </c>
      <c r="AV772" s="13" t="s">
        <v>85</v>
      </c>
      <c r="AW772" s="13" t="s">
        <v>35</v>
      </c>
      <c r="AX772" s="13" t="s">
        <v>75</v>
      </c>
      <c r="AY772" s="154" t="s">
        <v>208</v>
      </c>
    </row>
    <row r="773" spans="2:65" s="13" customFormat="1" x14ac:dyDescent="0.2">
      <c r="B773" s="153"/>
      <c r="D773" s="147" t="s">
        <v>218</v>
      </c>
      <c r="E773" s="154" t="s">
        <v>19</v>
      </c>
      <c r="F773" s="155" t="s">
        <v>652</v>
      </c>
      <c r="H773" s="156">
        <v>2</v>
      </c>
      <c r="I773" s="157"/>
      <c r="L773" s="153"/>
      <c r="M773" s="158"/>
      <c r="T773" s="159"/>
      <c r="AT773" s="154" t="s">
        <v>218</v>
      </c>
      <c r="AU773" s="154" t="s">
        <v>85</v>
      </c>
      <c r="AV773" s="13" t="s">
        <v>85</v>
      </c>
      <c r="AW773" s="13" t="s">
        <v>35</v>
      </c>
      <c r="AX773" s="13" t="s">
        <v>75</v>
      </c>
      <c r="AY773" s="154" t="s">
        <v>208</v>
      </c>
    </row>
    <row r="774" spans="2:65" s="14" customFormat="1" x14ac:dyDescent="0.2">
      <c r="B774" s="160"/>
      <c r="D774" s="147" t="s">
        <v>218</v>
      </c>
      <c r="E774" s="161" t="s">
        <v>19</v>
      </c>
      <c r="F774" s="162" t="s">
        <v>221</v>
      </c>
      <c r="H774" s="163">
        <v>10</v>
      </c>
      <c r="I774" s="164"/>
      <c r="L774" s="160"/>
      <c r="M774" s="165"/>
      <c r="T774" s="166"/>
      <c r="AT774" s="161" t="s">
        <v>218</v>
      </c>
      <c r="AU774" s="161" t="s">
        <v>85</v>
      </c>
      <c r="AV774" s="14" t="s">
        <v>214</v>
      </c>
      <c r="AW774" s="14" t="s">
        <v>35</v>
      </c>
      <c r="AX774" s="14" t="s">
        <v>83</v>
      </c>
      <c r="AY774" s="161" t="s">
        <v>208</v>
      </c>
    </row>
    <row r="775" spans="2:65" s="1" customFormat="1" ht="15.75" customHeight="1" x14ac:dyDescent="0.2">
      <c r="B775" s="33"/>
      <c r="C775" s="129" t="s">
        <v>1070</v>
      </c>
      <c r="D775" s="129" t="s">
        <v>210</v>
      </c>
      <c r="E775" s="130" t="s">
        <v>1071</v>
      </c>
      <c r="F775" s="131" t="s">
        <v>1072</v>
      </c>
      <c r="G775" s="132" t="s">
        <v>307</v>
      </c>
      <c r="H775" s="133">
        <v>10</v>
      </c>
      <c r="I775" s="134"/>
      <c r="J775" s="135">
        <f>ROUND(I775*H775,2)</f>
        <v>0</v>
      </c>
      <c r="K775" s="131" t="s">
        <v>213</v>
      </c>
      <c r="L775" s="33"/>
      <c r="M775" s="136" t="s">
        <v>19</v>
      </c>
      <c r="N775" s="137" t="s">
        <v>46</v>
      </c>
      <c r="P775" s="138">
        <f>O775*H775</f>
        <v>0</v>
      </c>
      <c r="Q775" s="138">
        <v>0</v>
      </c>
      <c r="R775" s="138">
        <f>Q775*H775</f>
        <v>0</v>
      </c>
      <c r="S775" s="138">
        <v>0</v>
      </c>
      <c r="T775" s="139">
        <f>S775*H775</f>
        <v>0</v>
      </c>
      <c r="AR775" s="140" t="s">
        <v>312</v>
      </c>
      <c r="AT775" s="140" t="s">
        <v>210</v>
      </c>
      <c r="AU775" s="140" t="s">
        <v>85</v>
      </c>
      <c r="AY775" s="18" t="s">
        <v>208</v>
      </c>
      <c r="BE775" s="141">
        <f>IF(N775="základní",J775,0)</f>
        <v>0</v>
      </c>
      <c r="BF775" s="141">
        <f>IF(N775="snížená",J775,0)</f>
        <v>0</v>
      </c>
      <c r="BG775" s="141">
        <f>IF(N775="zákl. přenesená",J775,0)</f>
        <v>0</v>
      </c>
      <c r="BH775" s="141">
        <f>IF(N775="sníž. přenesená",J775,0)</f>
        <v>0</v>
      </c>
      <c r="BI775" s="141">
        <f>IF(N775="nulová",J775,0)</f>
        <v>0</v>
      </c>
      <c r="BJ775" s="18" t="s">
        <v>83</v>
      </c>
      <c r="BK775" s="141">
        <f>ROUND(I775*H775,2)</f>
        <v>0</v>
      </c>
      <c r="BL775" s="18" t="s">
        <v>312</v>
      </c>
      <c r="BM775" s="140" t="s">
        <v>1073</v>
      </c>
    </row>
    <row r="776" spans="2:65" s="1" customFormat="1" x14ac:dyDescent="0.2">
      <c r="B776" s="33"/>
      <c r="D776" s="142" t="s">
        <v>216</v>
      </c>
      <c r="F776" s="143" t="s">
        <v>1074</v>
      </c>
      <c r="I776" s="144"/>
      <c r="L776" s="33"/>
      <c r="M776" s="145"/>
      <c r="T776" s="54"/>
      <c r="AT776" s="18" t="s">
        <v>216</v>
      </c>
      <c r="AU776" s="18" t="s">
        <v>85</v>
      </c>
    </row>
    <row r="777" spans="2:65" s="1" customFormat="1" ht="15.75" customHeight="1" x14ac:dyDescent="0.2">
      <c r="B777" s="33"/>
      <c r="C777" s="168" t="s">
        <v>1075</v>
      </c>
      <c r="D777" s="168" t="s">
        <v>346</v>
      </c>
      <c r="E777" s="169" t="s">
        <v>1076</v>
      </c>
      <c r="F777" s="170" t="s">
        <v>1077</v>
      </c>
      <c r="G777" s="171" t="s">
        <v>307</v>
      </c>
      <c r="H777" s="172">
        <v>10</v>
      </c>
      <c r="I777" s="173"/>
      <c r="J777" s="174">
        <f>ROUND(I777*H777,2)</f>
        <v>0</v>
      </c>
      <c r="K777" s="170" t="s">
        <v>19</v>
      </c>
      <c r="L777" s="175"/>
      <c r="M777" s="176" t="s">
        <v>19</v>
      </c>
      <c r="N777" s="177" t="s">
        <v>46</v>
      </c>
      <c r="P777" s="138">
        <f>O777*H777</f>
        <v>0</v>
      </c>
      <c r="Q777" s="138">
        <v>2.2000000000000001E-3</v>
      </c>
      <c r="R777" s="138">
        <f>Q777*H777</f>
        <v>2.2000000000000002E-2</v>
      </c>
      <c r="S777" s="138">
        <v>0</v>
      </c>
      <c r="T777" s="139">
        <f>S777*H777</f>
        <v>0</v>
      </c>
      <c r="AR777" s="140" t="s">
        <v>432</v>
      </c>
      <c r="AT777" s="140" t="s">
        <v>346</v>
      </c>
      <c r="AU777" s="140" t="s">
        <v>85</v>
      </c>
      <c r="AY777" s="18" t="s">
        <v>208</v>
      </c>
      <c r="BE777" s="141">
        <f>IF(N777="základní",J777,0)</f>
        <v>0</v>
      </c>
      <c r="BF777" s="141">
        <f>IF(N777="snížená",J777,0)</f>
        <v>0</v>
      </c>
      <c r="BG777" s="141">
        <f>IF(N777="zákl. přenesená",J777,0)</f>
        <v>0</v>
      </c>
      <c r="BH777" s="141">
        <f>IF(N777="sníž. přenesená",J777,0)</f>
        <v>0</v>
      </c>
      <c r="BI777" s="141">
        <f>IF(N777="nulová",J777,0)</f>
        <v>0</v>
      </c>
      <c r="BJ777" s="18" t="s">
        <v>83</v>
      </c>
      <c r="BK777" s="141">
        <f>ROUND(I777*H777,2)</f>
        <v>0</v>
      </c>
      <c r="BL777" s="18" t="s">
        <v>312</v>
      </c>
      <c r="BM777" s="140" t="s">
        <v>1078</v>
      </c>
    </row>
    <row r="778" spans="2:65" s="1" customFormat="1" ht="15.75" customHeight="1" x14ac:dyDescent="0.2">
      <c r="B778" s="33"/>
      <c r="C778" s="129" t="s">
        <v>1079</v>
      </c>
      <c r="D778" s="129" t="s">
        <v>210</v>
      </c>
      <c r="E778" s="130" t="s">
        <v>1080</v>
      </c>
      <c r="F778" s="131" t="s">
        <v>1081</v>
      </c>
      <c r="G778" s="132" t="s">
        <v>307</v>
      </c>
      <c r="H778" s="133">
        <v>1</v>
      </c>
      <c r="I778" s="134"/>
      <c r="J778" s="135">
        <f>ROUND(I778*H778,2)</f>
        <v>0</v>
      </c>
      <c r="K778" s="131" t="s">
        <v>213</v>
      </c>
      <c r="L778" s="33"/>
      <c r="M778" s="136" t="s">
        <v>19</v>
      </c>
      <c r="N778" s="137" t="s">
        <v>46</v>
      </c>
      <c r="P778" s="138">
        <f>O778*H778</f>
        <v>0</v>
      </c>
      <c r="Q778" s="138">
        <v>0</v>
      </c>
      <c r="R778" s="138">
        <f>Q778*H778</f>
        <v>0</v>
      </c>
      <c r="S778" s="138">
        <v>0</v>
      </c>
      <c r="T778" s="139">
        <f>S778*H778</f>
        <v>0</v>
      </c>
      <c r="AR778" s="140" t="s">
        <v>312</v>
      </c>
      <c r="AT778" s="140" t="s">
        <v>210</v>
      </c>
      <c r="AU778" s="140" t="s">
        <v>85</v>
      </c>
      <c r="AY778" s="18" t="s">
        <v>208</v>
      </c>
      <c r="BE778" s="141">
        <f>IF(N778="základní",J778,0)</f>
        <v>0</v>
      </c>
      <c r="BF778" s="141">
        <f>IF(N778="snížená",J778,0)</f>
        <v>0</v>
      </c>
      <c r="BG778" s="141">
        <f>IF(N778="zákl. přenesená",J778,0)</f>
        <v>0</v>
      </c>
      <c r="BH778" s="141">
        <f>IF(N778="sníž. přenesená",J778,0)</f>
        <v>0</v>
      </c>
      <c r="BI778" s="141">
        <f>IF(N778="nulová",J778,0)</f>
        <v>0</v>
      </c>
      <c r="BJ778" s="18" t="s">
        <v>83</v>
      </c>
      <c r="BK778" s="141">
        <f>ROUND(I778*H778,2)</f>
        <v>0</v>
      </c>
      <c r="BL778" s="18" t="s">
        <v>312</v>
      </c>
      <c r="BM778" s="140" t="s">
        <v>1082</v>
      </c>
    </row>
    <row r="779" spans="2:65" s="1" customFormat="1" x14ac:dyDescent="0.2">
      <c r="B779" s="33"/>
      <c r="D779" s="142" t="s">
        <v>216</v>
      </c>
      <c r="F779" s="143" t="s">
        <v>1083</v>
      </c>
      <c r="I779" s="144"/>
      <c r="L779" s="33"/>
      <c r="M779" s="145"/>
      <c r="T779" s="54"/>
      <c r="AT779" s="18" t="s">
        <v>216</v>
      </c>
      <c r="AU779" s="18" t="s">
        <v>85</v>
      </c>
    </row>
    <row r="780" spans="2:65" s="1" customFormat="1" ht="15.75" customHeight="1" x14ac:dyDescent="0.2">
      <c r="B780" s="33"/>
      <c r="C780" s="168" t="s">
        <v>1084</v>
      </c>
      <c r="D780" s="168" t="s">
        <v>346</v>
      </c>
      <c r="E780" s="169" t="s">
        <v>1085</v>
      </c>
      <c r="F780" s="170" t="s">
        <v>1086</v>
      </c>
      <c r="G780" s="171" t="s">
        <v>307</v>
      </c>
      <c r="H780" s="172">
        <v>1</v>
      </c>
      <c r="I780" s="173"/>
      <c r="J780" s="174">
        <f>ROUND(I780*H780,2)</f>
        <v>0</v>
      </c>
      <c r="K780" s="170" t="s">
        <v>213</v>
      </c>
      <c r="L780" s="175"/>
      <c r="M780" s="176" t="s">
        <v>19</v>
      </c>
      <c r="N780" s="177" t="s">
        <v>46</v>
      </c>
      <c r="P780" s="138">
        <f>O780*H780</f>
        <v>0</v>
      </c>
      <c r="Q780" s="138">
        <v>2.0000000000000001E-4</v>
      </c>
      <c r="R780" s="138">
        <f>Q780*H780</f>
        <v>2.0000000000000001E-4</v>
      </c>
      <c r="S780" s="138">
        <v>0</v>
      </c>
      <c r="T780" s="139">
        <f>S780*H780</f>
        <v>0</v>
      </c>
      <c r="AR780" s="140" t="s">
        <v>432</v>
      </c>
      <c r="AT780" s="140" t="s">
        <v>346</v>
      </c>
      <c r="AU780" s="140" t="s">
        <v>85</v>
      </c>
      <c r="AY780" s="18" t="s">
        <v>208</v>
      </c>
      <c r="BE780" s="141">
        <f>IF(N780="základní",J780,0)</f>
        <v>0</v>
      </c>
      <c r="BF780" s="141">
        <f>IF(N780="snížená",J780,0)</f>
        <v>0</v>
      </c>
      <c r="BG780" s="141">
        <f>IF(N780="zákl. přenesená",J780,0)</f>
        <v>0</v>
      </c>
      <c r="BH780" s="141">
        <f>IF(N780="sníž. přenesená",J780,0)</f>
        <v>0</v>
      </c>
      <c r="BI780" s="141">
        <f>IF(N780="nulová",J780,0)</f>
        <v>0</v>
      </c>
      <c r="BJ780" s="18" t="s">
        <v>83</v>
      </c>
      <c r="BK780" s="141">
        <f>ROUND(I780*H780,2)</f>
        <v>0</v>
      </c>
      <c r="BL780" s="18" t="s">
        <v>312</v>
      </c>
      <c r="BM780" s="140" t="s">
        <v>1087</v>
      </c>
    </row>
    <row r="781" spans="2:65" s="12" customFormat="1" x14ac:dyDescent="0.2">
      <c r="B781" s="146"/>
      <c r="D781" s="147" t="s">
        <v>218</v>
      </c>
      <c r="E781" s="148" t="s">
        <v>19</v>
      </c>
      <c r="F781" s="149" t="s">
        <v>646</v>
      </c>
      <c r="H781" s="148" t="s">
        <v>19</v>
      </c>
      <c r="I781" s="150"/>
      <c r="L781" s="146"/>
      <c r="M781" s="151"/>
      <c r="T781" s="152"/>
      <c r="AT781" s="148" t="s">
        <v>218</v>
      </c>
      <c r="AU781" s="148" t="s">
        <v>85</v>
      </c>
      <c r="AV781" s="12" t="s">
        <v>83</v>
      </c>
      <c r="AW781" s="12" t="s">
        <v>35</v>
      </c>
      <c r="AX781" s="12" t="s">
        <v>75</v>
      </c>
      <c r="AY781" s="148" t="s">
        <v>208</v>
      </c>
    </row>
    <row r="782" spans="2:65" s="13" customFormat="1" x14ac:dyDescent="0.2">
      <c r="B782" s="153"/>
      <c r="D782" s="147" t="s">
        <v>218</v>
      </c>
      <c r="E782" s="154" t="s">
        <v>19</v>
      </c>
      <c r="F782" s="155" t="s">
        <v>1065</v>
      </c>
      <c r="H782" s="156">
        <v>1</v>
      </c>
      <c r="I782" s="157"/>
      <c r="L782" s="153"/>
      <c r="M782" s="158"/>
      <c r="T782" s="159"/>
      <c r="AT782" s="154" t="s">
        <v>218</v>
      </c>
      <c r="AU782" s="154" t="s">
        <v>85</v>
      </c>
      <c r="AV782" s="13" t="s">
        <v>85</v>
      </c>
      <c r="AW782" s="13" t="s">
        <v>35</v>
      </c>
      <c r="AX782" s="13" t="s">
        <v>75</v>
      </c>
      <c r="AY782" s="154" t="s">
        <v>208</v>
      </c>
    </row>
    <row r="783" spans="2:65" s="14" customFormat="1" x14ac:dyDescent="0.2">
      <c r="B783" s="160"/>
      <c r="D783" s="147" t="s">
        <v>218</v>
      </c>
      <c r="E783" s="161" t="s">
        <v>19</v>
      </c>
      <c r="F783" s="162" t="s">
        <v>221</v>
      </c>
      <c r="H783" s="163">
        <v>1</v>
      </c>
      <c r="I783" s="164"/>
      <c r="L783" s="160"/>
      <c r="M783" s="165"/>
      <c r="T783" s="166"/>
      <c r="AT783" s="161" t="s">
        <v>218</v>
      </c>
      <c r="AU783" s="161" t="s">
        <v>85</v>
      </c>
      <c r="AV783" s="14" t="s">
        <v>214</v>
      </c>
      <c r="AW783" s="14" t="s">
        <v>35</v>
      </c>
      <c r="AX783" s="14" t="s">
        <v>83</v>
      </c>
      <c r="AY783" s="161" t="s">
        <v>208</v>
      </c>
    </row>
    <row r="784" spans="2:65" s="1" customFormat="1" ht="22.25" customHeight="1" x14ac:dyDescent="0.2">
      <c r="B784" s="33"/>
      <c r="C784" s="129" t="s">
        <v>1088</v>
      </c>
      <c r="D784" s="129" t="s">
        <v>210</v>
      </c>
      <c r="E784" s="130" t="s">
        <v>1089</v>
      </c>
      <c r="F784" s="131" t="s">
        <v>1090</v>
      </c>
      <c r="G784" s="132" t="s">
        <v>307</v>
      </c>
      <c r="H784" s="133">
        <v>6</v>
      </c>
      <c r="I784" s="134"/>
      <c r="J784" s="135">
        <f>ROUND(I784*H784,2)</f>
        <v>0</v>
      </c>
      <c r="K784" s="131" t="s">
        <v>213</v>
      </c>
      <c r="L784" s="33"/>
      <c r="M784" s="136" t="s">
        <v>19</v>
      </c>
      <c r="N784" s="137" t="s">
        <v>46</v>
      </c>
      <c r="P784" s="138">
        <f>O784*H784</f>
        <v>0</v>
      </c>
      <c r="Q784" s="138">
        <v>4.4999999999999999E-4</v>
      </c>
      <c r="R784" s="138">
        <f>Q784*H784</f>
        <v>2.7000000000000001E-3</v>
      </c>
      <c r="S784" s="138">
        <v>0</v>
      </c>
      <c r="T784" s="139">
        <f>S784*H784</f>
        <v>0</v>
      </c>
      <c r="AR784" s="140" t="s">
        <v>312</v>
      </c>
      <c r="AT784" s="140" t="s">
        <v>210</v>
      </c>
      <c r="AU784" s="140" t="s">
        <v>85</v>
      </c>
      <c r="AY784" s="18" t="s">
        <v>208</v>
      </c>
      <c r="BE784" s="141">
        <f>IF(N784="základní",J784,0)</f>
        <v>0</v>
      </c>
      <c r="BF784" s="141">
        <f>IF(N784="snížená",J784,0)</f>
        <v>0</v>
      </c>
      <c r="BG784" s="141">
        <f>IF(N784="zákl. přenesená",J784,0)</f>
        <v>0</v>
      </c>
      <c r="BH784" s="141">
        <f>IF(N784="sníž. přenesená",J784,0)</f>
        <v>0</v>
      </c>
      <c r="BI784" s="141">
        <f>IF(N784="nulová",J784,0)</f>
        <v>0</v>
      </c>
      <c r="BJ784" s="18" t="s">
        <v>83</v>
      </c>
      <c r="BK784" s="141">
        <f>ROUND(I784*H784,2)</f>
        <v>0</v>
      </c>
      <c r="BL784" s="18" t="s">
        <v>312</v>
      </c>
      <c r="BM784" s="140" t="s">
        <v>1091</v>
      </c>
    </row>
    <row r="785" spans="2:65" s="1" customFormat="1" x14ac:dyDescent="0.2">
      <c r="B785" s="33"/>
      <c r="D785" s="142" t="s">
        <v>216</v>
      </c>
      <c r="F785" s="143" t="s">
        <v>1092</v>
      </c>
      <c r="I785" s="144"/>
      <c r="L785" s="33"/>
      <c r="M785" s="145"/>
      <c r="T785" s="54"/>
      <c r="AT785" s="18" t="s">
        <v>216</v>
      </c>
      <c r="AU785" s="18" t="s">
        <v>85</v>
      </c>
    </row>
    <row r="786" spans="2:65" s="1" customFormat="1" ht="15.75" customHeight="1" x14ac:dyDescent="0.2">
      <c r="B786" s="33"/>
      <c r="C786" s="168" t="s">
        <v>1093</v>
      </c>
      <c r="D786" s="168" t="s">
        <v>346</v>
      </c>
      <c r="E786" s="169" t="s">
        <v>1094</v>
      </c>
      <c r="F786" s="170" t="s">
        <v>1095</v>
      </c>
      <c r="G786" s="171" t="s">
        <v>307</v>
      </c>
      <c r="H786" s="172">
        <v>6</v>
      </c>
      <c r="I786" s="173"/>
      <c r="J786" s="174">
        <f>ROUND(I786*H786,2)</f>
        <v>0</v>
      </c>
      <c r="K786" s="170" t="s">
        <v>19</v>
      </c>
      <c r="L786" s="175"/>
      <c r="M786" s="176" t="s">
        <v>19</v>
      </c>
      <c r="N786" s="177" t="s">
        <v>46</v>
      </c>
      <c r="P786" s="138">
        <f>O786*H786</f>
        <v>0</v>
      </c>
      <c r="Q786" s="138">
        <v>1.6E-2</v>
      </c>
      <c r="R786" s="138">
        <f>Q786*H786</f>
        <v>9.6000000000000002E-2</v>
      </c>
      <c r="S786" s="138">
        <v>0</v>
      </c>
      <c r="T786" s="139">
        <f>S786*H786</f>
        <v>0</v>
      </c>
      <c r="AR786" s="140" t="s">
        <v>432</v>
      </c>
      <c r="AT786" s="140" t="s">
        <v>346</v>
      </c>
      <c r="AU786" s="140" t="s">
        <v>85</v>
      </c>
      <c r="AY786" s="18" t="s">
        <v>208</v>
      </c>
      <c r="BE786" s="141">
        <f>IF(N786="základní",J786,0)</f>
        <v>0</v>
      </c>
      <c r="BF786" s="141">
        <f>IF(N786="snížená",J786,0)</f>
        <v>0</v>
      </c>
      <c r="BG786" s="141">
        <f>IF(N786="zákl. přenesená",J786,0)</f>
        <v>0</v>
      </c>
      <c r="BH786" s="141">
        <f>IF(N786="sníž. přenesená",J786,0)</f>
        <v>0</v>
      </c>
      <c r="BI786" s="141">
        <f>IF(N786="nulová",J786,0)</f>
        <v>0</v>
      </c>
      <c r="BJ786" s="18" t="s">
        <v>83</v>
      </c>
      <c r="BK786" s="141">
        <f>ROUND(I786*H786,2)</f>
        <v>0</v>
      </c>
      <c r="BL786" s="18" t="s">
        <v>312</v>
      </c>
      <c r="BM786" s="140" t="s">
        <v>1096</v>
      </c>
    </row>
    <row r="787" spans="2:65" s="1" customFormat="1" ht="15.75" customHeight="1" x14ac:dyDescent="0.2">
      <c r="B787" s="33"/>
      <c r="C787" s="129" t="s">
        <v>1097</v>
      </c>
      <c r="D787" s="129" t="s">
        <v>210</v>
      </c>
      <c r="E787" s="130" t="s">
        <v>1098</v>
      </c>
      <c r="F787" s="131" t="s">
        <v>1099</v>
      </c>
      <c r="G787" s="132" t="s">
        <v>307</v>
      </c>
      <c r="H787" s="133">
        <v>3</v>
      </c>
      <c r="I787" s="134"/>
      <c r="J787" s="135">
        <f>ROUND(I787*H787,2)</f>
        <v>0</v>
      </c>
      <c r="K787" s="131" t="s">
        <v>213</v>
      </c>
      <c r="L787" s="33"/>
      <c r="M787" s="136" t="s">
        <v>19</v>
      </c>
      <c r="N787" s="137" t="s">
        <v>46</v>
      </c>
      <c r="P787" s="138">
        <f>O787*H787</f>
        <v>0</v>
      </c>
      <c r="Q787" s="138">
        <v>0</v>
      </c>
      <c r="R787" s="138">
        <f>Q787*H787</f>
        <v>0</v>
      </c>
      <c r="S787" s="138">
        <v>0</v>
      </c>
      <c r="T787" s="139">
        <f>S787*H787</f>
        <v>0</v>
      </c>
      <c r="AR787" s="140" t="s">
        <v>312</v>
      </c>
      <c r="AT787" s="140" t="s">
        <v>210</v>
      </c>
      <c r="AU787" s="140" t="s">
        <v>85</v>
      </c>
      <c r="AY787" s="18" t="s">
        <v>208</v>
      </c>
      <c r="BE787" s="141">
        <f>IF(N787="základní",J787,0)</f>
        <v>0</v>
      </c>
      <c r="BF787" s="141">
        <f>IF(N787="snížená",J787,0)</f>
        <v>0</v>
      </c>
      <c r="BG787" s="141">
        <f>IF(N787="zákl. přenesená",J787,0)</f>
        <v>0</v>
      </c>
      <c r="BH787" s="141">
        <f>IF(N787="sníž. přenesená",J787,0)</f>
        <v>0</v>
      </c>
      <c r="BI787" s="141">
        <f>IF(N787="nulová",J787,0)</f>
        <v>0</v>
      </c>
      <c r="BJ787" s="18" t="s">
        <v>83</v>
      </c>
      <c r="BK787" s="141">
        <f>ROUND(I787*H787,2)</f>
        <v>0</v>
      </c>
      <c r="BL787" s="18" t="s">
        <v>312</v>
      </c>
      <c r="BM787" s="140" t="s">
        <v>1100</v>
      </c>
    </row>
    <row r="788" spans="2:65" s="1" customFormat="1" x14ac:dyDescent="0.2">
      <c r="B788" s="33"/>
      <c r="D788" s="142" t="s">
        <v>216</v>
      </c>
      <c r="F788" s="143" t="s">
        <v>1101</v>
      </c>
      <c r="I788" s="144"/>
      <c r="L788" s="33"/>
      <c r="M788" s="145"/>
      <c r="T788" s="54"/>
      <c r="AT788" s="18" t="s">
        <v>216</v>
      </c>
      <c r="AU788" s="18" t="s">
        <v>85</v>
      </c>
    </row>
    <row r="789" spans="2:65" s="1" customFormat="1" ht="15.75" customHeight="1" x14ac:dyDescent="0.2">
      <c r="B789" s="33"/>
      <c r="C789" s="168" t="s">
        <v>1102</v>
      </c>
      <c r="D789" s="168" t="s">
        <v>346</v>
      </c>
      <c r="E789" s="169" t="s">
        <v>1103</v>
      </c>
      <c r="F789" s="170" t="s">
        <v>1104</v>
      </c>
      <c r="G789" s="171" t="s">
        <v>307</v>
      </c>
      <c r="H789" s="172">
        <v>1</v>
      </c>
      <c r="I789" s="173"/>
      <c r="J789" s="174">
        <f>ROUND(I789*H789,2)</f>
        <v>0</v>
      </c>
      <c r="K789" s="170" t="s">
        <v>213</v>
      </c>
      <c r="L789" s="175"/>
      <c r="M789" s="176" t="s">
        <v>19</v>
      </c>
      <c r="N789" s="177" t="s">
        <v>46</v>
      </c>
      <c r="P789" s="138">
        <f>O789*H789</f>
        <v>0</v>
      </c>
      <c r="Q789" s="138">
        <v>1.23E-3</v>
      </c>
      <c r="R789" s="138">
        <f>Q789*H789</f>
        <v>1.23E-3</v>
      </c>
      <c r="S789" s="138">
        <v>0</v>
      </c>
      <c r="T789" s="139">
        <f>S789*H789</f>
        <v>0</v>
      </c>
      <c r="AR789" s="140" t="s">
        <v>432</v>
      </c>
      <c r="AT789" s="140" t="s">
        <v>346</v>
      </c>
      <c r="AU789" s="140" t="s">
        <v>85</v>
      </c>
      <c r="AY789" s="18" t="s">
        <v>208</v>
      </c>
      <c r="BE789" s="141">
        <f>IF(N789="základní",J789,0)</f>
        <v>0</v>
      </c>
      <c r="BF789" s="141">
        <f>IF(N789="snížená",J789,0)</f>
        <v>0</v>
      </c>
      <c r="BG789" s="141">
        <f>IF(N789="zákl. přenesená",J789,0)</f>
        <v>0</v>
      </c>
      <c r="BH789" s="141">
        <f>IF(N789="sníž. přenesená",J789,0)</f>
        <v>0</v>
      </c>
      <c r="BI789" s="141">
        <f>IF(N789="nulová",J789,0)</f>
        <v>0</v>
      </c>
      <c r="BJ789" s="18" t="s">
        <v>83</v>
      </c>
      <c r="BK789" s="141">
        <f>ROUND(I789*H789,2)</f>
        <v>0</v>
      </c>
      <c r="BL789" s="18" t="s">
        <v>312</v>
      </c>
      <c r="BM789" s="140" t="s">
        <v>1105</v>
      </c>
    </row>
    <row r="790" spans="2:65" s="12" customFormat="1" x14ac:dyDescent="0.2">
      <c r="B790" s="146"/>
      <c r="D790" s="147" t="s">
        <v>218</v>
      </c>
      <c r="E790" s="148" t="s">
        <v>19</v>
      </c>
      <c r="F790" s="149" t="s">
        <v>646</v>
      </c>
      <c r="H790" s="148" t="s">
        <v>19</v>
      </c>
      <c r="I790" s="150"/>
      <c r="L790" s="146"/>
      <c r="M790" s="151"/>
      <c r="T790" s="152"/>
      <c r="AT790" s="148" t="s">
        <v>218</v>
      </c>
      <c r="AU790" s="148" t="s">
        <v>85</v>
      </c>
      <c r="AV790" s="12" t="s">
        <v>83</v>
      </c>
      <c r="AW790" s="12" t="s">
        <v>35</v>
      </c>
      <c r="AX790" s="12" t="s">
        <v>75</v>
      </c>
      <c r="AY790" s="148" t="s">
        <v>208</v>
      </c>
    </row>
    <row r="791" spans="2:65" s="13" customFormat="1" x14ac:dyDescent="0.2">
      <c r="B791" s="153"/>
      <c r="D791" s="147" t="s">
        <v>218</v>
      </c>
      <c r="E791" s="154" t="s">
        <v>19</v>
      </c>
      <c r="F791" s="155" t="s">
        <v>1065</v>
      </c>
      <c r="H791" s="156">
        <v>1</v>
      </c>
      <c r="I791" s="157"/>
      <c r="L791" s="153"/>
      <c r="M791" s="158"/>
      <c r="T791" s="159"/>
      <c r="AT791" s="154" t="s">
        <v>218</v>
      </c>
      <c r="AU791" s="154" t="s">
        <v>85</v>
      </c>
      <c r="AV791" s="13" t="s">
        <v>85</v>
      </c>
      <c r="AW791" s="13" t="s">
        <v>35</v>
      </c>
      <c r="AX791" s="13" t="s">
        <v>75</v>
      </c>
      <c r="AY791" s="154" t="s">
        <v>208</v>
      </c>
    </row>
    <row r="792" spans="2:65" s="14" customFormat="1" x14ac:dyDescent="0.2">
      <c r="B792" s="160"/>
      <c r="D792" s="147" t="s">
        <v>218</v>
      </c>
      <c r="E792" s="161" t="s">
        <v>19</v>
      </c>
      <c r="F792" s="162" t="s">
        <v>221</v>
      </c>
      <c r="H792" s="163">
        <v>1</v>
      </c>
      <c r="I792" s="164"/>
      <c r="L792" s="160"/>
      <c r="M792" s="165"/>
      <c r="T792" s="166"/>
      <c r="AT792" s="161" t="s">
        <v>218</v>
      </c>
      <c r="AU792" s="161" t="s">
        <v>85</v>
      </c>
      <c r="AV792" s="14" t="s">
        <v>214</v>
      </c>
      <c r="AW792" s="14" t="s">
        <v>35</v>
      </c>
      <c r="AX792" s="14" t="s">
        <v>83</v>
      </c>
      <c r="AY792" s="161" t="s">
        <v>208</v>
      </c>
    </row>
    <row r="793" spans="2:65" s="1" customFormat="1" ht="15.75" customHeight="1" x14ac:dyDescent="0.2">
      <c r="B793" s="33"/>
      <c r="C793" s="168" t="s">
        <v>1106</v>
      </c>
      <c r="D793" s="168" t="s">
        <v>346</v>
      </c>
      <c r="E793" s="169" t="s">
        <v>1107</v>
      </c>
      <c r="F793" s="170" t="s">
        <v>1108</v>
      </c>
      <c r="G793" s="171" t="s">
        <v>307</v>
      </c>
      <c r="H793" s="172">
        <v>2</v>
      </c>
      <c r="I793" s="173"/>
      <c r="J793" s="174">
        <f>ROUND(I793*H793,2)</f>
        <v>0</v>
      </c>
      <c r="K793" s="170" t="s">
        <v>213</v>
      </c>
      <c r="L793" s="175"/>
      <c r="M793" s="176" t="s">
        <v>19</v>
      </c>
      <c r="N793" s="177" t="s">
        <v>46</v>
      </c>
      <c r="P793" s="138">
        <f>O793*H793</f>
        <v>0</v>
      </c>
      <c r="Q793" s="138">
        <v>1.39E-3</v>
      </c>
      <c r="R793" s="138">
        <f>Q793*H793</f>
        <v>2.7799999999999999E-3</v>
      </c>
      <c r="S793" s="138">
        <v>0</v>
      </c>
      <c r="T793" s="139">
        <f>S793*H793</f>
        <v>0</v>
      </c>
      <c r="AR793" s="140" t="s">
        <v>432</v>
      </c>
      <c r="AT793" s="140" t="s">
        <v>346</v>
      </c>
      <c r="AU793" s="140" t="s">
        <v>85</v>
      </c>
      <c r="AY793" s="18" t="s">
        <v>208</v>
      </c>
      <c r="BE793" s="141">
        <f>IF(N793="základní",J793,0)</f>
        <v>0</v>
      </c>
      <c r="BF793" s="141">
        <f>IF(N793="snížená",J793,0)</f>
        <v>0</v>
      </c>
      <c r="BG793" s="141">
        <f>IF(N793="zákl. přenesená",J793,0)</f>
        <v>0</v>
      </c>
      <c r="BH793" s="141">
        <f>IF(N793="sníž. přenesená",J793,0)</f>
        <v>0</v>
      </c>
      <c r="BI793" s="141">
        <f>IF(N793="nulová",J793,0)</f>
        <v>0</v>
      </c>
      <c r="BJ793" s="18" t="s">
        <v>83</v>
      </c>
      <c r="BK793" s="141">
        <f>ROUND(I793*H793,2)</f>
        <v>0</v>
      </c>
      <c r="BL793" s="18" t="s">
        <v>312</v>
      </c>
      <c r="BM793" s="140" t="s">
        <v>1109</v>
      </c>
    </row>
    <row r="794" spans="2:65" s="12" customFormat="1" x14ac:dyDescent="0.2">
      <c r="B794" s="146"/>
      <c r="D794" s="147" t="s">
        <v>218</v>
      </c>
      <c r="E794" s="148" t="s">
        <v>19</v>
      </c>
      <c r="F794" s="149" t="s">
        <v>646</v>
      </c>
      <c r="H794" s="148" t="s">
        <v>19</v>
      </c>
      <c r="I794" s="150"/>
      <c r="L794" s="146"/>
      <c r="M794" s="151"/>
      <c r="T794" s="152"/>
      <c r="AT794" s="148" t="s">
        <v>218</v>
      </c>
      <c r="AU794" s="148" t="s">
        <v>85</v>
      </c>
      <c r="AV794" s="12" t="s">
        <v>83</v>
      </c>
      <c r="AW794" s="12" t="s">
        <v>35</v>
      </c>
      <c r="AX794" s="12" t="s">
        <v>75</v>
      </c>
      <c r="AY794" s="148" t="s">
        <v>208</v>
      </c>
    </row>
    <row r="795" spans="2:65" s="13" customFormat="1" x14ac:dyDescent="0.2">
      <c r="B795" s="153"/>
      <c r="D795" s="147" t="s">
        <v>218</v>
      </c>
      <c r="E795" s="154" t="s">
        <v>19</v>
      </c>
      <c r="F795" s="155" t="s">
        <v>652</v>
      </c>
      <c r="H795" s="156">
        <v>2</v>
      </c>
      <c r="I795" s="157"/>
      <c r="L795" s="153"/>
      <c r="M795" s="158"/>
      <c r="T795" s="159"/>
      <c r="AT795" s="154" t="s">
        <v>218</v>
      </c>
      <c r="AU795" s="154" t="s">
        <v>85</v>
      </c>
      <c r="AV795" s="13" t="s">
        <v>85</v>
      </c>
      <c r="AW795" s="13" t="s">
        <v>35</v>
      </c>
      <c r="AX795" s="13" t="s">
        <v>75</v>
      </c>
      <c r="AY795" s="154" t="s">
        <v>208</v>
      </c>
    </row>
    <row r="796" spans="2:65" s="14" customFormat="1" x14ac:dyDescent="0.2">
      <c r="B796" s="160"/>
      <c r="D796" s="147" t="s">
        <v>218</v>
      </c>
      <c r="E796" s="161" t="s">
        <v>19</v>
      </c>
      <c r="F796" s="162" t="s">
        <v>221</v>
      </c>
      <c r="H796" s="163">
        <v>2</v>
      </c>
      <c r="I796" s="164"/>
      <c r="L796" s="160"/>
      <c r="M796" s="165"/>
      <c r="T796" s="166"/>
      <c r="AT796" s="161" t="s">
        <v>218</v>
      </c>
      <c r="AU796" s="161" t="s">
        <v>85</v>
      </c>
      <c r="AV796" s="14" t="s">
        <v>214</v>
      </c>
      <c r="AW796" s="14" t="s">
        <v>35</v>
      </c>
      <c r="AX796" s="14" t="s">
        <v>83</v>
      </c>
      <c r="AY796" s="161" t="s">
        <v>208</v>
      </c>
    </row>
    <row r="797" spans="2:65" s="1" customFormat="1" ht="33.4" customHeight="1" x14ac:dyDescent="0.2">
      <c r="B797" s="33"/>
      <c r="C797" s="129" t="s">
        <v>1110</v>
      </c>
      <c r="D797" s="129" t="s">
        <v>210</v>
      </c>
      <c r="E797" s="130" t="s">
        <v>1111</v>
      </c>
      <c r="F797" s="131" t="s">
        <v>1112</v>
      </c>
      <c r="G797" s="132" t="s">
        <v>264</v>
      </c>
      <c r="H797" s="133">
        <v>0.26500000000000001</v>
      </c>
      <c r="I797" s="134"/>
      <c r="J797" s="135">
        <f>ROUND(I797*H797,2)</f>
        <v>0</v>
      </c>
      <c r="K797" s="131" t="s">
        <v>213</v>
      </c>
      <c r="L797" s="33"/>
      <c r="M797" s="136" t="s">
        <v>19</v>
      </c>
      <c r="N797" s="137" t="s">
        <v>46</v>
      </c>
      <c r="P797" s="138">
        <f>O797*H797</f>
        <v>0</v>
      </c>
      <c r="Q797" s="138">
        <v>0</v>
      </c>
      <c r="R797" s="138">
        <f>Q797*H797</f>
        <v>0</v>
      </c>
      <c r="S797" s="138">
        <v>0</v>
      </c>
      <c r="T797" s="139">
        <f>S797*H797</f>
        <v>0</v>
      </c>
      <c r="AR797" s="140" t="s">
        <v>312</v>
      </c>
      <c r="AT797" s="140" t="s">
        <v>210</v>
      </c>
      <c r="AU797" s="140" t="s">
        <v>85</v>
      </c>
      <c r="AY797" s="18" t="s">
        <v>208</v>
      </c>
      <c r="BE797" s="141">
        <f>IF(N797="základní",J797,0)</f>
        <v>0</v>
      </c>
      <c r="BF797" s="141">
        <f>IF(N797="snížená",J797,0)</f>
        <v>0</v>
      </c>
      <c r="BG797" s="141">
        <f>IF(N797="zákl. přenesená",J797,0)</f>
        <v>0</v>
      </c>
      <c r="BH797" s="141">
        <f>IF(N797="sníž. přenesená",J797,0)</f>
        <v>0</v>
      </c>
      <c r="BI797" s="141">
        <f>IF(N797="nulová",J797,0)</f>
        <v>0</v>
      </c>
      <c r="BJ797" s="18" t="s">
        <v>83</v>
      </c>
      <c r="BK797" s="141">
        <f>ROUND(I797*H797,2)</f>
        <v>0</v>
      </c>
      <c r="BL797" s="18" t="s">
        <v>312</v>
      </c>
      <c r="BM797" s="140" t="s">
        <v>1113</v>
      </c>
    </row>
    <row r="798" spans="2:65" s="1" customFormat="1" x14ac:dyDescent="0.2">
      <c r="B798" s="33"/>
      <c r="D798" s="142" t="s">
        <v>216</v>
      </c>
      <c r="F798" s="143" t="s">
        <v>1114</v>
      </c>
      <c r="I798" s="144"/>
      <c r="L798" s="33"/>
      <c r="M798" s="145"/>
      <c r="T798" s="54"/>
      <c r="AT798" s="18" t="s">
        <v>216</v>
      </c>
      <c r="AU798" s="18" t="s">
        <v>85</v>
      </c>
    </row>
    <row r="799" spans="2:65" s="11" customFormat="1" ht="22.75" customHeight="1" x14ac:dyDescent="0.25">
      <c r="B799" s="117"/>
      <c r="D799" s="118" t="s">
        <v>74</v>
      </c>
      <c r="E799" s="127" t="s">
        <v>1115</v>
      </c>
      <c r="F799" s="127" t="s">
        <v>1116</v>
      </c>
      <c r="I799" s="120"/>
      <c r="J799" s="128">
        <f>BK799</f>
        <v>0</v>
      </c>
      <c r="L799" s="117"/>
      <c r="M799" s="122"/>
      <c r="P799" s="123">
        <f>SUM(P800:P871)</f>
        <v>0</v>
      </c>
      <c r="R799" s="123">
        <f>SUM(R800:R871)</f>
        <v>0.5462213600000001</v>
      </c>
      <c r="T799" s="124">
        <f>SUM(T800:T871)</f>
        <v>0</v>
      </c>
      <c r="AR799" s="118" t="s">
        <v>85</v>
      </c>
      <c r="AT799" s="125" t="s">
        <v>74</v>
      </c>
      <c r="AU799" s="125" t="s">
        <v>83</v>
      </c>
      <c r="AY799" s="118" t="s">
        <v>208</v>
      </c>
      <c r="BK799" s="126">
        <f>SUM(BK800:BK871)</f>
        <v>0</v>
      </c>
    </row>
    <row r="800" spans="2:65" s="1" customFormat="1" ht="22.25" customHeight="1" x14ac:dyDescent="0.2">
      <c r="B800" s="33"/>
      <c r="C800" s="129" t="s">
        <v>1117</v>
      </c>
      <c r="D800" s="129" t="s">
        <v>210</v>
      </c>
      <c r="E800" s="130" t="s">
        <v>1118</v>
      </c>
      <c r="F800" s="131" t="s">
        <v>1119</v>
      </c>
      <c r="G800" s="132" t="s">
        <v>123</v>
      </c>
      <c r="H800" s="133">
        <v>17.015999999999998</v>
      </c>
      <c r="I800" s="134"/>
      <c r="J800" s="135">
        <f>ROUND(I800*H800,2)</f>
        <v>0</v>
      </c>
      <c r="K800" s="131" t="s">
        <v>213</v>
      </c>
      <c r="L800" s="33"/>
      <c r="M800" s="136" t="s">
        <v>19</v>
      </c>
      <c r="N800" s="137" t="s">
        <v>46</v>
      </c>
      <c r="P800" s="138">
        <f>O800*H800</f>
        <v>0</v>
      </c>
      <c r="Q800" s="138">
        <v>0</v>
      </c>
      <c r="R800" s="138">
        <f>Q800*H800</f>
        <v>0</v>
      </c>
      <c r="S800" s="138">
        <v>0</v>
      </c>
      <c r="T800" s="139">
        <f>S800*H800</f>
        <v>0</v>
      </c>
      <c r="AR800" s="140" t="s">
        <v>312</v>
      </c>
      <c r="AT800" s="140" t="s">
        <v>210</v>
      </c>
      <c r="AU800" s="140" t="s">
        <v>85</v>
      </c>
      <c r="AY800" s="18" t="s">
        <v>208</v>
      </c>
      <c r="BE800" s="141">
        <f>IF(N800="základní",J800,0)</f>
        <v>0</v>
      </c>
      <c r="BF800" s="141">
        <f>IF(N800="snížená",J800,0)</f>
        <v>0</v>
      </c>
      <c r="BG800" s="141">
        <f>IF(N800="zákl. přenesená",J800,0)</f>
        <v>0</v>
      </c>
      <c r="BH800" s="141">
        <f>IF(N800="sníž. přenesená",J800,0)</f>
        <v>0</v>
      </c>
      <c r="BI800" s="141">
        <f>IF(N800="nulová",J800,0)</f>
        <v>0</v>
      </c>
      <c r="BJ800" s="18" t="s">
        <v>83</v>
      </c>
      <c r="BK800" s="141">
        <f>ROUND(I800*H800,2)</f>
        <v>0</v>
      </c>
      <c r="BL800" s="18" t="s">
        <v>312</v>
      </c>
      <c r="BM800" s="140" t="s">
        <v>1120</v>
      </c>
    </row>
    <row r="801" spans="2:65" s="1" customFormat="1" x14ac:dyDescent="0.2">
      <c r="B801" s="33"/>
      <c r="D801" s="142" t="s">
        <v>216</v>
      </c>
      <c r="F801" s="143" t="s">
        <v>1121</v>
      </c>
      <c r="I801" s="144"/>
      <c r="L801" s="33"/>
      <c r="M801" s="145"/>
      <c r="T801" s="54"/>
      <c r="AT801" s="18" t="s">
        <v>216</v>
      </c>
      <c r="AU801" s="18" t="s">
        <v>85</v>
      </c>
    </row>
    <row r="802" spans="2:65" s="12" customFormat="1" x14ac:dyDescent="0.2">
      <c r="B802" s="146"/>
      <c r="D802" s="147" t="s">
        <v>218</v>
      </c>
      <c r="E802" s="148" t="s">
        <v>19</v>
      </c>
      <c r="F802" s="149" t="s">
        <v>380</v>
      </c>
      <c r="H802" s="148" t="s">
        <v>19</v>
      </c>
      <c r="I802" s="150"/>
      <c r="L802" s="146"/>
      <c r="M802" s="151"/>
      <c r="T802" s="152"/>
      <c r="AT802" s="148" t="s">
        <v>218</v>
      </c>
      <c r="AU802" s="148" t="s">
        <v>85</v>
      </c>
      <c r="AV802" s="12" t="s">
        <v>83</v>
      </c>
      <c r="AW802" s="12" t="s">
        <v>35</v>
      </c>
      <c r="AX802" s="12" t="s">
        <v>75</v>
      </c>
      <c r="AY802" s="148" t="s">
        <v>208</v>
      </c>
    </row>
    <row r="803" spans="2:65" s="13" customFormat="1" x14ac:dyDescent="0.2">
      <c r="B803" s="153"/>
      <c r="D803" s="147" t="s">
        <v>218</v>
      </c>
      <c r="E803" s="154" t="s">
        <v>19</v>
      </c>
      <c r="F803" s="155" t="s">
        <v>1122</v>
      </c>
      <c r="H803" s="156">
        <v>10.472</v>
      </c>
      <c r="I803" s="157"/>
      <c r="L803" s="153"/>
      <c r="M803" s="158"/>
      <c r="T803" s="159"/>
      <c r="AT803" s="154" t="s">
        <v>218</v>
      </c>
      <c r="AU803" s="154" t="s">
        <v>85</v>
      </c>
      <c r="AV803" s="13" t="s">
        <v>85</v>
      </c>
      <c r="AW803" s="13" t="s">
        <v>35</v>
      </c>
      <c r="AX803" s="13" t="s">
        <v>75</v>
      </c>
      <c r="AY803" s="154" t="s">
        <v>208</v>
      </c>
    </row>
    <row r="804" spans="2:65" s="13" customFormat="1" x14ac:dyDescent="0.2">
      <c r="B804" s="153"/>
      <c r="D804" s="147" t="s">
        <v>218</v>
      </c>
      <c r="E804" s="154" t="s">
        <v>19</v>
      </c>
      <c r="F804" s="155" t="s">
        <v>633</v>
      </c>
      <c r="H804" s="156">
        <v>6.5439999999999996</v>
      </c>
      <c r="I804" s="157"/>
      <c r="L804" s="153"/>
      <c r="M804" s="158"/>
      <c r="T804" s="159"/>
      <c r="AT804" s="154" t="s">
        <v>218</v>
      </c>
      <c r="AU804" s="154" t="s">
        <v>85</v>
      </c>
      <c r="AV804" s="13" t="s">
        <v>85</v>
      </c>
      <c r="AW804" s="13" t="s">
        <v>35</v>
      </c>
      <c r="AX804" s="13" t="s">
        <v>75</v>
      </c>
      <c r="AY804" s="154" t="s">
        <v>208</v>
      </c>
    </row>
    <row r="805" spans="2:65" s="14" customFormat="1" x14ac:dyDescent="0.2">
      <c r="B805" s="160"/>
      <c r="D805" s="147" t="s">
        <v>218</v>
      </c>
      <c r="E805" s="161" t="s">
        <v>19</v>
      </c>
      <c r="F805" s="162" t="s">
        <v>221</v>
      </c>
      <c r="H805" s="163">
        <v>17.015999999999998</v>
      </c>
      <c r="I805" s="164"/>
      <c r="L805" s="160"/>
      <c r="M805" s="165"/>
      <c r="T805" s="166"/>
      <c r="AT805" s="161" t="s">
        <v>218</v>
      </c>
      <c r="AU805" s="161" t="s">
        <v>85</v>
      </c>
      <c r="AV805" s="14" t="s">
        <v>214</v>
      </c>
      <c r="AW805" s="14" t="s">
        <v>35</v>
      </c>
      <c r="AX805" s="14" t="s">
        <v>83</v>
      </c>
      <c r="AY805" s="161" t="s">
        <v>208</v>
      </c>
    </row>
    <row r="806" spans="2:65" s="1" customFormat="1" ht="15.75" customHeight="1" x14ac:dyDescent="0.2">
      <c r="B806" s="33"/>
      <c r="C806" s="168" t="s">
        <v>1123</v>
      </c>
      <c r="D806" s="168" t="s">
        <v>346</v>
      </c>
      <c r="E806" s="169" t="s">
        <v>1124</v>
      </c>
      <c r="F806" s="170" t="s">
        <v>1125</v>
      </c>
      <c r="G806" s="171" t="s">
        <v>123</v>
      </c>
      <c r="H806" s="172">
        <v>18.718</v>
      </c>
      <c r="I806" s="173"/>
      <c r="J806" s="174">
        <f>ROUND(I806*H806,2)</f>
        <v>0</v>
      </c>
      <c r="K806" s="170" t="s">
        <v>19</v>
      </c>
      <c r="L806" s="175"/>
      <c r="M806" s="176" t="s">
        <v>19</v>
      </c>
      <c r="N806" s="177" t="s">
        <v>46</v>
      </c>
      <c r="P806" s="138">
        <f>O806*H806</f>
        <v>0</v>
      </c>
      <c r="Q806" s="138">
        <v>2.0000000000000001E-4</v>
      </c>
      <c r="R806" s="138">
        <f>Q806*H806</f>
        <v>3.7436000000000001E-3</v>
      </c>
      <c r="S806" s="138">
        <v>0</v>
      </c>
      <c r="T806" s="139">
        <f>S806*H806</f>
        <v>0</v>
      </c>
      <c r="AR806" s="140" t="s">
        <v>432</v>
      </c>
      <c r="AT806" s="140" t="s">
        <v>346</v>
      </c>
      <c r="AU806" s="140" t="s">
        <v>85</v>
      </c>
      <c r="AY806" s="18" t="s">
        <v>208</v>
      </c>
      <c r="BE806" s="141">
        <f>IF(N806="základní",J806,0)</f>
        <v>0</v>
      </c>
      <c r="BF806" s="141">
        <f>IF(N806="snížená",J806,0)</f>
        <v>0</v>
      </c>
      <c r="BG806" s="141">
        <f>IF(N806="zákl. přenesená",J806,0)</f>
        <v>0</v>
      </c>
      <c r="BH806" s="141">
        <f>IF(N806="sníž. přenesená",J806,0)</f>
        <v>0</v>
      </c>
      <c r="BI806" s="141">
        <f>IF(N806="nulová",J806,0)</f>
        <v>0</v>
      </c>
      <c r="BJ806" s="18" t="s">
        <v>83</v>
      </c>
      <c r="BK806" s="141">
        <f>ROUND(I806*H806,2)</f>
        <v>0</v>
      </c>
      <c r="BL806" s="18" t="s">
        <v>312</v>
      </c>
      <c r="BM806" s="140" t="s">
        <v>1126</v>
      </c>
    </row>
    <row r="807" spans="2:65" s="13" customFormat="1" x14ac:dyDescent="0.2">
      <c r="B807" s="153"/>
      <c r="D807" s="147" t="s">
        <v>218</v>
      </c>
      <c r="F807" s="155" t="s">
        <v>1127</v>
      </c>
      <c r="H807" s="156">
        <v>18.718</v>
      </c>
      <c r="I807" s="157"/>
      <c r="L807" s="153"/>
      <c r="M807" s="158"/>
      <c r="T807" s="159"/>
      <c r="AT807" s="154" t="s">
        <v>218</v>
      </c>
      <c r="AU807" s="154" t="s">
        <v>85</v>
      </c>
      <c r="AV807" s="13" t="s">
        <v>85</v>
      </c>
      <c r="AW807" s="13" t="s">
        <v>4</v>
      </c>
      <c r="AX807" s="13" t="s">
        <v>83</v>
      </c>
      <c r="AY807" s="154" t="s">
        <v>208</v>
      </c>
    </row>
    <row r="808" spans="2:65" s="1" customFormat="1" ht="15.75" customHeight="1" x14ac:dyDescent="0.2">
      <c r="B808" s="33"/>
      <c r="C808" s="129" t="s">
        <v>1128</v>
      </c>
      <c r="D808" s="129" t="s">
        <v>210</v>
      </c>
      <c r="E808" s="130" t="s">
        <v>1129</v>
      </c>
      <c r="F808" s="131" t="s">
        <v>1130</v>
      </c>
      <c r="G808" s="132" t="s">
        <v>109</v>
      </c>
      <c r="H808" s="133">
        <v>9.0299999999999994</v>
      </c>
      <c r="I808" s="134"/>
      <c r="J808" s="135">
        <f>ROUND(I808*H808,2)</f>
        <v>0</v>
      </c>
      <c r="K808" s="131" t="s">
        <v>213</v>
      </c>
      <c r="L808" s="33"/>
      <c r="M808" s="136" t="s">
        <v>19</v>
      </c>
      <c r="N808" s="137" t="s">
        <v>46</v>
      </c>
      <c r="P808" s="138">
        <f>O808*H808</f>
        <v>0</v>
      </c>
      <c r="Q808" s="138">
        <v>0</v>
      </c>
      <c r="R808" s="138">
        <f>Q808*H808</f>
        <v>0</v>
      </c>
      <c r="S808" s="138">
        <v>0</v>
      </c>
      <c r="T808" s="139">
        <f>S808*H808</f>
        <v>0</v>
      </c>
      <c r="AR808" s="140" t="s">
        <v>312</v>
      </c>
      <c r="AT808" s="140" t="s">
        <v>210</v>
      </c>
      <c r="AU808" s="140" t="s">
        <v>85</v>
      </c>
      <c r="AY808" s="18" t="s">
        <v>208</v>
      </c>
      <c r="BE808" s="141">
        <f>IF(N808="základní",J808,0)</f>
        <v>0</v>
      </c>
      <c r="BF808" s="141">
        <f>IF(N808="snížená",J808,0)</f>
        <v>0</v>
      </c>
      <c r="BG808" s="141">
        <f>IF(N808="zákl. přenesená",J808,0)</f>
        <v>0</v>
      </c>
      <c r="BH808" s="141">
        <f>IF(N808="sníž. přenesená",J808,0)</f>
        <v>0</v>
      </c>
      <c r="BI808" s="141">
        <f>IF(N808="nulová",J808,0)</f>
        <v>0</v>
      </c>
      <c r="BJ808" s="18" t="s">
        <v>83</v>
      </c>
      <c r="BK808" s="141">
        <f>ROUND(I808*H808,2)</f>
        <v>0</v>
      </c>
      <c r="BL808" s="18" t="s">
        <v>312</v>
      </c>
      <c r="BM808" s="140" t="s">
        <v>1131</v>
      </c>
    </row>
    <row r="809" spans="2:65" s="1" customFormat="1" x14ac:dyDescent="0.2">
      <c r="B809" s="33"/>
      <c r="D809" s="142" t="s">
        <v>216</v>
      </c>
      <c r="F809" s="143" t="s">
        <v>1132</v>
      </c>
      <c r="I809" s="144"/>
      <c r="L809" s="33"/>
      <c r="M809" s="145"/>
      <c r="T809" s="54"/>
      <c r="AT809" s="18" t="s">
        <v>216</v>
      </c>
      <c r="AU809" s="18" t="s">
        <v>85</v>
      </c>
    </row>
    <row r="810" spans="2:65" s="12" customFormat="1" x14ac:dyDescent="0.2">
      <c r="B810" s="146"/>
      <c r="D810" s="147" t="s">
        <v>218</v>
      </c>
      <c r="E810" s="148" t="s">
        <v>19</v>
      </c>
      <c r="F810" s="149" t="s">
        <v>380</v>
      </c>
      <c r="H810" s="148" t="s">
        <v>19</v>
      </c>
      <c r="I810" s="150"/>
      <c r="L810" s="146"/>
      <c r="M810" s="151"/>
      <c r="T810" s="152"/>
      <c r="AT810" s="148" t="s">
        <v>218</v>
      </c>
      <c r="AU810" s="148" t="s">
        <v>85</v>
      </c>
      <c r="AV810" s="12" t="s">
        <v>83</v>
      </c>
      <c r="AW810" s="12" t="s">
        <v>35</v>
      </c>
      <c r="AX810" s="12" t="s">
        <v>75</v>
      </c>
      <c r="AY810" s="148" t="s">
        <v>208</v>
      </c>
    </row>
    <row r="811" spans="2:65" s="13" customFormat="1" x14ac:dyDescent="0.2">
      <c r="B811" s="153"/>
      <c r="D811" s="147" t="s">
        <v>218</v>
      </c>
      <c r="E811" s="154" t="s">
        <v>19</v>
      </c>
      <c r="F811" s="155" t="s">
        <v>1133</v>
      </c>
      <c r="H811" s="156">
        <v>6.82</v>
      </c>
      <c r="I811" s="157"/>
      <c r="L811" s="153"/>
      <c r="M811" s="158"/>
      <c r="T811" s="159"/>
      <c r="AT811" s="154" t="s">
        <v>218</v>
      </c>
      <c r="AU811" s="154" t="s">
        <v>85</v>
      </c>
      <c r="AV811" s="13" t="s">
        <v>85</v>
      </c>
      <c r="AW811" s="13" t="s">
        <v>35</v>
      </c>
      <c r="AX811" s="13" t="s">
        <v>75</v>
      </c>
      <c r="AY811" s="154" t="s">
        <v>208</v>
      </c>
    </row>
    <row r="812" spans="2:65" s="13" customFormat="1" x14ac:dyDescent="0.2">
      <c r="B812" s="153"/>
      <c r="D812" s="147" t="s">
        <v>218</v>
      </c>
      <c r="E812" s="154" t="s">
        <v>19</v>
      </c>
      <c r="F812" s="155" t="s">
        <v>1134</v>
      </c>
      <c r="H812" s="156">
        <v>2.21</v>
      </c>
      <c r="I812" s="157"/>
      <c r="L812" s="153"/>
      <c r="M812" s="158"/>
      <c r="T812" s="159"/>
      <c r="AT812" s="154" t="s">
        <v>218</v>
      </c>
      <c r="AU812" s="154" t="s">
        <v>85</v>
      </c>
      <c r="AV812" s="13" t="s">
        <v>85</v>
      </c>
      <c r="AW812" s="13" t="s">
        <v>35</v>
      </c>
      <c r="AX812" s="13" t="s">
        <v>75</v>
      </c>
      <c r="AY812" s="154" t="s">
        <v>208</v>
      </c>
    </row>
    <row r="813" spans="2:65" s="14" customFormat="1" x14ac:dyDescent="0.2">
      <c r="B813" s="160"/>
      <c r="D813" s="147" t="s">
        <v>218</v>
      </c>
      <c r="E813" s="161" t="s">
        <v>19</v>
      </c>
      <c r="F813" s="162" t="s">
        <v>221</v>
      </c>
      <c r="H813" s="163">
        <v>9.0299999999999994</v>
      </c>
      <c r="I813" s="164"/>
      <c r="L813" s="160"/>
      <c r="M813" s="165"/>
      <c r="T813" s="166"/>
      <c r="AT813" s="161" t="s">
        <v>218</v>
      </c>
      <c r="AU813" s="161" t="s">
        <v>85</v>
      </c>
      <c r="AV813" s="14" t="s">
        <v>214</v>
      </c>
      <c r="AW813" s="14" t="s">
        <v>35</v>
      </c>
      <c r="AX813" s="14" t="s">
        <v>83</v>
      </c>
      <c r="AY813" s="161" t="s">
        <v>208</v>
      </c>
    </row>
    <row r="814" spans="2:65" s="1" customFormat="1" ht="15.75" customHeight="1" x14ac:dyDescent="0.2">
      <c r="B814" s="33"/>
      <c r="C814" s="168" t="s">
        <v>1135</v>
      </c>
      <c r="D814" s="168" t="s">
        <v>346</v>
      </c>
      <c r="E814" s="169" t="s">
        <v>1136</v>
      </c>
      <c r="F814" s="170" t="s">
        <v>1137</v>
      </c>
      <c r="G814" s="171" t="s">
        <v>109</v>
      </c>
      <c r="H814" s="172">
        <v>9.9329999999999998</v>
      </c>
      <c r="I814" s="173"/>
      <c r="J814" s="174">
        <f>ROUND(I814*H814,2)</f>
        <v>0</v>
      </c>
      <c r="K814" s="170" t="s">
        <v>213</v>
      </c>
      <c r="L814" s="175"/>
      <c r="M814" s="176" t="s">
        <v>19</v>
      </c>
      <c r="N814" s="177" t="s">
        <v>46</v>
      </c>
      <c r="P814" s="138">
        <f>O814*H814</f>
        <v>0</v>
      </c>
      <c r="Q814" s="138">
        <v>0.01</v>
      </c>
      <c r="R814" s="138">
        <f>Q814*H814</f>
        <v>9.9330000000000002E-2</v>
      </c>
      <c r="S814" s="138">
        <v>0</v>
      </c>
      <c r="T814" s="139">
        <f>S814*H814</f>
        <v>0</v>
      </c>
      <c r="AR814" s="140" t="s">
        <v>432</v>
      </c>
      <c r="AT814" s="140" t="s">
        <v>346</v>
      </c>
      <c r="AU814" s="140" t="s">
        <v>85</v>
      </c>
      <c r="AY814" s="18" t="s">
        <v>208</v>
      </c>
      <c r="BE814" s="141">
        <f>IF(N814="základní",J814,0)</f>
        <v>0</v>
      </c>
      <c r="BF814" s="141">
        <f>IF(N814="snížená",J814,0)</f>
        <v>0</v>
      </c>
      <c r="BG814" s="141">
        <f>IF(N814="zákl. přenesená",J814,0)</f>
        <v>0</v>
      </c>
      <c r="BH814" s="141">
        <f>IF(N814="sníž. přenesená",J814,0)</f>
        <v>0</v>
      </c>
      <c r="BI814" s="141">
        <f>IF(N814="nulová",J814,0)</f>
        <v>0</v>
      </c>
      <c r="BJ814" s="18" t="s">
        <v>83</v>
      </c>
      <c r="BK814" s="141">
        <f>ROUND(I814*H814,2)</f>
        <v>0</v>
      </c>
      <c r="BL814" s="18" t="s">
        <v>312</v>
      </c>
      <c r="BM814" s="140" t="s">
        <v>1138</v>
      </c>
    </row>
    <row r="815" spans="2:65" s="13" customFormat="1" x14ac:dyDescent="0.2">
      <c r="B815" s="153"/>
      <c r="D815" s="147" t="s">
        <v>218</v>
      </c>
      <c r="F815" s="155" t="s">
        <v>1139</v>
      </c>
      <c r="H815" s="156">
        <v>9.9329999999999998</v>
      </c>
      <c r="I815" s="157"/>
      <c r="L815" s="153"/>
      <c r="M815" s="158"/>
      <c r="T815" s="159"/>
      <c r="AT815" s="154" t="s">
        <v>218</v>
      </c>
      <c r="AU815" s="154" t="s">
        <v>85</v>
      </c>
      <c r="AV815" s="13" t="s">
        <v>85</v>
      </c>
      <c r="AW815" s="13" t="s">
        <v>4</v>
      </c>
      <c r="AX815" s="13" t="s">
        <v>83</v>
      </c>
      <c r="AY815" s="154" t="s">
        <v>208</v>
      </c>
    </row>
    <row r="816" spans="2:65" s="1" customFormat="1" ht="22.25" customHeight="1" x14ac:dyDescent="0.2">
      <c r="B816" s="33"/>
      <c r="C816" s="129" t="s">
        <v>1140</v>
      </c>
      <c r="D816" s="129" t="s">
        <v>210</v>
      </c>
      <c r="E816" s="130" t="s">
        <v>1141</v>
      </c>
      <c r="F816" s="131" t="s">
        <v>1142</v>
      </c>
      <c r="G816" s="132" t="s">
        <v>307</v>
      </c>
      <c r="H816" s="133">
        <v>1</v>
      </c>
      <c r="I816" s="134"/>
      <c r="J816" s="135">
        <f>ROUND(I816*H816,2)</f>
        <v>0</v>
      </c>
      <c r="K816" s="131" t="s">
        <v>213</v>
      </c>
      <c r="L816" s="33"/>
      <c r="M816" s="136" t="s">
        <v>19</v>
      </c>
      <c r="N816" s="137" t="s">
        <v>46</v>
      </c>
      <c r="P816" s="138">
        <f>O816*H816</f>
        <v>0</v>
      </c>
      <c r="Q816" s="138">
        <v>0</v>
      </c>
      <c r="R816" s="138">
        <f>Q816*H816</f>
        <v>0</v>
      </c>
      <c r="S816" s="138">
        <v>0</v>
      </c>
      <c r="T816" s="139">
        <f>S816*H816</f>
        <v>0</v>
      </c>
      <c r="AR816" s="140" t="s">
        <v>312</v>
      </c>
      <c r="AT816" s="140" t="s">
        <v>210</v>
      </c>
      <c r="AU816" s="140" t="s">
        <v>85</v>
      </c>
      <c r="AY816" s="18" t="s">
        <v>208</v>
      </c>
      <c r="BE816" s="141">
        <f>IF(N816="základní",J816,0)</f>
        <v>0</v>
      </c>
      <c r="BF816" s="141">
        <f>IF(N816="snížená",J816,0)</f>
        <v>0</v>
      </c>
      <c r="BG816" s="141">
        <f>IF(N816="zákl. přenesená",J816,0)</f>
        <v>0</v>
      </c>
      <c r="BH816" s="141">
        <f>IF(N816="sníž. přenesená",J816,0)</f>
        <v>0</v>
      </c>
      <c r="BI816" s="141">
        <f>IF(N816="nulová",J816,0)</f>
        <v>0</v>
      </c>
      <c r="BJ816" s="18" t="s">
        <v>83</v>
      </c>
      <c r="BK816" s="141">
        <f>ROUND(I816*H816,2)</f>
        <v>0</v>
      </c>
      <c r="BL816" s="18" t="s">
        <v>312</v>
      </c>
      <c r="BM816" s="140" t="s">
        <v>1143</v>
      </c>
    </row>
    <row r="817" spans="2:65" s="1" customFormat="1" x14ac:dyDescent="0.2">
      <c r="B817" s="33"/>
      <c r="D817" s="142" t="s">
        <v>216</v>
      </c>
      <c r="F817" s="143" t="s">
        <v>1144</v>
      </c>
      <c r="I817" s="144"/>
      <c r="L817" s="33"/>
      <c r="M817" s="145"/>
      <c r="T817" s="54"/>
      <c r="AT817" s="18" t="s">
        <v>216</v>
      </c>
      <c r="AU817" s="18" t="s">
        <v>85</v>
      </c>
    </row>
    <row r="818" spans="2:65" s="12" customFormat="1" x14ac:dyDescent="0.2">
      <c r="B818" s="146"/>
      <c r="D818" s="147" t="s">
        <v>218</v>
      </c>
      <c r="E818" s="148" t="s">
        <v>19</v>
      </c>
      <c r="F818" s="149" t="s">
        <v>646</v>
      </c>
      <c r="H818" s="148" t="s">
        <v>19</v>
      </c>
      <c r="I818" s="150"/>
      <c r="L818" s="146"/>
      <c r="M818" s="151"/>
      <c r="T818" s="152"/>
      <c r="AT818" s="148" t="s">
        <v>218</v>
      </c>
      <c r="AU818" s="148" t="s">
        <v>85</v>
      </c>
      <c r="AV818" s="12" t="s">
        <v>83</v>
      </c>
      <c r="AW818" s="12" t="s">
        <v>35</v>
      </c>
      <c r="AX818" s="12" t="s">
        <v>75</v>
      </c>
      <c r="AY818" s="148" t="s">
        <v>208</v>
      </c>
    </row>
    <row r="819" spans="2:65" s="13" customFormat="1" x14ac:dyDescent="0.2">
      <c r="B819" s="153"/>
      <c r="D819" s="147" t="s">
        <v>218</v>
      </c>
      <c r="E819" s="154" t="s">
        <v>19</v>
      </c>
      <c r="F819" s="155" t="s">
        <v>1145</v>
      </c>
      <c r="H819" s="156">
        <v>1</v>
      </c>
      <c r="I819" s="157"/>
      <c r="L819" s="153"/>
      <c r="M819" s="158"/>
      <c r="T819" s="159"/>
      <c r="AT819" s="154" t="s">
        <v>218</v>
      </c>
      <c r="AU819" s="154" t="s">
        <v>85</v>
      </c>
      <c r="AV819" s="13" t="s">
        <v>85</v>
      </c>
      <c r="AW819" s="13" t="s">
        <v>35</v>
      </c>
      <c r="AX819" s="13" t="s">
        <v>75</v>
      </c>
      <c r="AY819" s="154" t="s">
        <v>208</v>
      </c>
    </row>
    <row r="820" spans="2:65" s="14" customFormat="1" x14ac:dyDescent="0.2">
      <c r="B820" s="160"/>
      <c r="D820" s="147" t="s">
        <v>218</v>
      </c>
      <c r="E820" s="161" t="s">
        <v>19</v>
      </c>
      <c r="F820" s="162" t="s">
        <v>221</v>
      </c>
      <c r="H820" s="163">
        <v>1</v>
      </c>
      <c r="I820" s="164"/>
      <c r="L820" s="160"/>
      <c r="M820" s="165"/>
      <c r="T820" s="166"/>
      <c r="AT820" s="161" t="s">
        <v>218</v>
      </c>
      <c r="AU820" s="161" t="s">
        <v>85</v>
      </c>
      <c r="AV820" s="14" t="s">
        <v>214</v>
      </c>
      <c r="AW820" s="14" t="s">
        <v>35</v>
      </c>
      <c r="AX820" s="14" t="s">
        <v>83</v>
      </c>
      <c r="AY820" s="161" t="s">
        <v>208</v>
      </c>
    </row>
    <row r="821" spans="2:65" s="1" customFormat="1" ht="15.75" customHeight="1" x14ac:dyDescent="0.2">
      <c r="B821" s="33"/>
      <c r="C821" s="168" t="s">
        <v>1146</v>
      </c>
      <c r="D821" s="168" t="s">
        <v>346</v>
      </c>
      <c r="E821" s="169" t="s">
        <v>1147</v>
      </c>
      <c r="F821" s="170" t="s">
        <v>1148</v>
      </c>
      <c r="G821" s="171" t="s">
        <v>109</v>
      </c>
      <c r="H821" s="172">
        <v>3.444</v>
      </c>
      <c r="I821" s="173"/>
      <c r="J821" s="174">
        <f>ROUND(I821*H821,2)</f>
        <v>0</v>
      </c>
      <c r="K821" s="170" t="s">
        <v>19</v>
      </c>
      <c r="L821" s="175"/>
      <c r="M821" s="176" t="s">
        <v>19</v>
      </c>
      <c r="N821" s="177" t="s">
        <v>46</v>
      </c>
      <c r="P821" s="138">
        <f>O821*H821</f>
        <v>0</v>
      </c>
      <c r="Q821" s="138">
        <v>3.8289999999999998E-2</v>
      </c>
      <c r="R821" s="138">
        <f>Q821*H821</f>
        <v>0.13187076</v>
      </c>
      <c r="S821" s="138">
        <v>0</v>
      </c>
      <c r="T821" s="139">
        <f>S821*H821</f>
        <v>0</v>
      </c>
      <c r="AR821" s="140" t="s">
        <v>432</v>
      </c>
      <c r="AT821" s="140" t="s">
        <v>346</v>
      </c>
      <c r="AU821" s="140" t="s">
        <v>85</v>
      </c>
      <c r="AY821" s="18" t="s">
        <v>208</v>
      </c>
      <c r="BE821" s="141">
        <f>IF(N821="základní",J821,0)</f>
        <v>0</v>
      </c>
      <c r="BF821" s="141">
        <f>IF(N821="snížená",J821,0)</f>
        <v>0</v>
      </c>
      <c r="BG821" s="141">
        <f>IF(N821="zákl. přenesená",J821,0)</f>
        <v>0</v>
      </c>
      <c r="BH821" s="141">
        <f>IF(N821="sníž. přenesená",J821,0)</f>
        <v>0</v>
      </c>
      <c r="BI821" s="141">
        <f>IF(N821="nulová",J821,0)</f>
        <v>0</v>
      </c>
      <c r="BJ821" s="18" t="s">
        <v>83</v>
      </c>
      <c r="BK821" s="141">
        <f>ROUND(I821*H821,2)</f>
        <v>0</v>
      </c>
      <c r="BL821" s="18" t="s">
        <v>312</v>
      </c>
      <c r="BM821" s="140" t="s">
        <v>1149</v>
      </c>
    </row>
    <row r="822" spans="2:65" s="1" customFormat="1" ht="18" x14ac:dyDescent="0.2">
      <c r="B822" s="33"/>
      <c r="D822" s="147" t="s">
        <v>297</v>
      </c>
      <c r="F822" s="167" t="s">
        <v>1150</v>
      </c>
      <c r="I822" s="144"/>
      <c r="L822" s="33"/>
      <c r="M822" s="145"/>
      <c r="T822" s="54"/>
      <c r="AT822" s="18" t="s">
        <v>297</v>
      </c>
      <c r="AU822" s="18" t="s">
        <v>85</v>
      </c>
    </row>
    <row r="823" spans="2:65" s="12" customFormat="1" x14ac:dyDescent="0.2">
      <c r="B823" s="146"/>
      <c r="D823" s="147" t="s">
        <v>218</v>
      </c>
      <c r="E823" s="148" t="s">
        <v>19</v>
      </c>
      <c r="F823" s="149" t="s">
        <v>646</v>
      </c>
      <c r="H823" s="148" t="s">
        <v>19</v>
      </c>
      <c r="I823" s="150"/>
      <c r="L823" s="146"/>
      <c r="M823" s="151"/>
      <c r="T823" s="152"/>
      <c r="AT823" s="148" t="s">
        <v>218</v>
      </c>
      <c r="AU823" s="148" t="s">
        <v>85</v>
      </c>
      <c r="AV823" s="12" t="s">
        <v>83</v>
      </c>
      <c r="AW823" s="12" t="s">
        <v>35</v>
      </c>
      <c r="AX823" s="12" t="s">
        <v>75</v>
      </c>
      <c r="AY823" s="148" t="s">
        <v>208</v>
      </c>
    </row>
    <row r="824" spans="2:65" s="13" customFormat="1" x14ac:dyDescent="0.2">
      <c r="B824" s="153"/>
      <c r="D824" s="147" t="s">
        <v>218</v>
      </c>
      <c r="E824" s="154" t="s">
        <v>19</v>
      </c>
      <c r="F824" s="155" t="s">
        <v>1151</v>
      </c>
      <c r="H824" s="156">
        <v>3.444</v>
      </c>
      <c r="I824" s="157"/>
      <c r="L824" s="153"/>
      <c r="M824" s="158"/>
      <c r="T824" s="159"/>
      <c r="AT824" s="154" t="s">
        <v>218</v>
      </c>
      <c r="AU824" s="154" t="s">
        <v>85</v>
      </c>
      <c r="AV824" s="13" t="s">
        <v>85</v>
      </c>
      <c r="AW824" s="13" t="s">
        <v>35</v>
      </c>
      <c r="AX824" s="13" t="s">
        <v>75</v>
      </c>
      <c r="AY824" s="154" t="s">
        <v>208</v>
      </c>
    </row>
    <row r="825" spans="2:65" s="14" customFormat="1" x14ac:dyDescent="0.2">
      <c r="B825" s="160"/>
      <c r="D825" s="147" t="s">
        <v>218</v>
      </c>
      <c r="E825" s="161" t="s">
        <v>19</v>
      </c>
      <c r="F825" s="162" t="s">
        <v>221</v>
      </c>
      <c r="H825" s="163">
        <v>3.444</v>
      </c>
      <c r="I825" s="164"/>
      <c r="L825" s="160"/>
      <c r="M825" s="165"/>
      <c r="T825" s="166"/>
      <c r="AT825" s="161" t="s">
        <v>218</v>
      </c>
      <c r="AU825" s="161" t="s">
        <v>85</v>
      </c>
      <c r="AV825" s="14" t="s">
        <v>214</v>
      </c>
      <c r="AW825" s="14" t="s">
        <v>35</v>
      </c>
      <c r="AX825" s="14" t="s">
        <v>83</v>
      </c>
      <c r="AY825" s="161" t="s">
        <v>208</v>
      </c>
    </row>
    <row r="826" spans="2:65" s="1" customFormat="1" ht="15.75" customHeight="1" x14ac:dyDescent="0.2">
      <c r="B826" s="33"/>
      <c r="C826" s="129" t="s">
        <v>1152</v>
      </c>
      <c r="D826" s="129" t="s">
        <v>210</v>
      </c>
      <c r="E826" s="130" t="s">
        <v>1153</v>
      </c>
      <c r="F826" s="131" t="s">
        <v>1154</v>
      </c>
      <c r="G826" s="132" t="s">
        <v>307</v>
      </c>
      <c r="H826" s="133">
        <v>3</v>
      </c>
      <c r="I826" s="134"/>
      <c r="J826" s="135">
        <f>ROUND(I826*H826,2)</f>
        <v>0</v>
      </c>
      <c r="K826" s="131" t="s">
        <v>213</v>
      </c>
      <c r="L826" s="33"/>
      <c r="M826" s="136" t="s">
        <v>19</v>
      </c>
      <c r="N826" s="137" t="s">
        <v>46</v>
      </c>
      <c r="P826" s="138">
        <f>O826*H826</f>
        <v>0</v>
      </c>
      <c r="Q826" s="138">
        <v>3.3E-4</v>
      </c>
      <c r="R826" s="138">
        <f>Q826*H826</f>
        <v>9.8999999999999999E-4</v>
      </c>
      <c r="S826" s="138">
        <v>0</v>
      </c>
      <c r="T826" s="139">
        <f>S826*H826</f>
        <v>0</v>
      </c>
      <c r="AR826" s="140" t="s">
        <v>312</v>
      </c>
      <c r="AT826" s="140" t="s">
        <v>210</v>
      </c>
      <c r="AU826" s="140" t="s">
        <v>85</v>
      </c>
      <c r="AY826" s="18" t="s">
        <v>208</v>
      </c>
      <c r="BE826" s="141">
        <f>IF(N826="základní",J826,0)</f>
        <v>0</v>
      </c>
      <c r="BF826" s="141">
        <f>IF(N826="snížená",J826,0)</f>
        <v>0</v>
      </c>
      <c r="BG826" s="141">
        <f>IF(N826="zákl. přenesená",J826,0)</f>
        <v>0</v>
      </c>
      <c r="BH826" s="141">
        <f>IF(N826="sníž. přenesená",J826,0)</f>
        <v>0</v>
      </c>
      <c r="BI826" s="141">
        <f>IF(N826="nulová",J826,0)</f>
        <v>0</v>
      </c>
      <c r="BJ826" s="18" t="s">
        <v>83</v>
      </c>
      <c r="BK826" s="141">
        <f>ROUND(I826*H826,2)</f>
        <v>0</v>
      </c>
      <c r="BL826" s="18" t="s">
        <v>312</v>
      </c>
      <c r="BM826" s="140" t="s">
        <v>1155</v>
      </c>
    </row>
    <row r="827" spans="2:65" s="1" customFormat="1" x14ac:dyDescent="0.2">
      <c r="B827" s="33"/>
      <c r="D827" s="142" t="s">
        <v>216</v>
      </c>
      <c r="F827" s="143" t="s">
        <v>1156</v>
      </c>
      <c r="I827" s="144"/>
      <c r="L827" s="33"/>
      <c r="M827" s="145"/>
      <c r="T827" s="54"/>
      <c r="AT827" s="18" t="s">
        <v>216</v>
      </c>
      <c r="AU827" s="18" t="s">
        <v>85</v>
      </c>
    </row>
    <row r="828" spans="2:65" s="1" customFormat="1" ht="22.25" customHeight="1" x14ac:dyDescent="0.2">
      <c r="B828" s="33"/>
      <c r="C828" s="168" t="s">
        <v>1157</v>
      </c>
      <c r="D828" s="168" t="s">
        <v>346</v>
      </c>
      <c r="E828" s="169" t="s">
        <v>1158</v>
      </c>
      <c r="F828" s="170" t="s">
        <v>1159</v>
      </c>
      <c r="G828" s="171" t="s">
        <v>307</v>
      </c>
      <c r="H828" s="172">
        <v>1</v>
      </c>
      <c r="I828" s="173"/>
      <c r="J828" s="174">
        <f>ROUND(I828*H828,2)</f>
        <v>0</v>
      </c>
      <c r="K828" s="170" t="s">
        <v>213</v>
      </c>
      <c r="L828" s="175"/>
      <c r="M828" s="176" t="s">
        <v>19</v>
      </c>
      <c r="N828" s="177" t="s">
        <v>46</v>
      </c>
      <c r="P828" s="138">
        <f>O828*H828</f>
        <v>0</v>
      </c>
      <c r="Q828" s="138">
        <v>7.6999999999999999E-2</v>
      </c>
      <c r="R828" s="138">
        <f>Q828*H828</f>
        <v>7.6999999999999999E-2</v>
      </c>
      <c r="S828" s="138">
        <v>0</v>
      </c>
      <c r="T828" s="139">
        <f>S828*H828</f>
        <v>0</v>
      </c>
      <c r="AR828" s="140" t="s">
        <v>432</v>
      </c>
      <c r="AT828" s="140" t="s">
        <v>346</v>
      </c>
      <c r="AU828" s="140" t="s">
        <v>85</v>
      </c>
      <c r="AY828" s="18" t="s">
        <v>208</v>
      </c>
      <c r="BE828" s="141">
        <f>IF(N828="základní",J828,0)</f>
        <v>0</v>
      </c>
      <c r="BF828" s="141">
        <f>IF(N828="snížená",J828,0)</f>
        <v>0</v>
      </c>
      <c r="BG828" s="141">
        <f>IF(N828="zákl. přenesená",J828,0)</f>
        <v>0</v>
      </c>
      <c r="BH828" s="141">
        <f>IF(N828="sníž. přenesená",J828,0)</f>
        <v>0</v>
      </c>
      <c r="BI828" s="141">
        <f>IF(N828="nulová",J828,0)</f>
        <v>0</v>
      </c>
      <c r="BJ828" s="18" t="s">
        <v>83</v>
      </c>
      <c r="BK828" s="141">
        <f>ROUND(I828*H828,2)</f>
        <v>0</v>
      </c>
      <c r="BL828" s="18" t="s">
        <v>312</v>
      </c>
      <c r="BM828" s="140" t="s">
        <v>1160</v>
      </c>
    </row>
    <row r="829" spans="2:65" s="12" customFormat="1" x14ac:dyDescent="0.2">
      <c r="B829" s="146"/>
      <c r="D829" s="147" t="s">
        <v>218</v>
      </c>
      <c r="E829" s="148" t="s">
        <v>19</v>
      </c>
      <c r="F829" s="149" t="s">
        <v>646</v>
      </c>
      <c r="H829" s="148" t="s">
        <v>19</v>
      </c>
      <c r="I829" s="150"/>
      <c r="L829" s="146"/>
      <c r="M829" s="151"/>
      <c r="T829" s="152"/>
      <c r="AT829" s="148" t="s">
        <v>218</v>
      </c>
      <c r="AU829" s="148" t="s">
        <v>85</v>
      </c>
      <c r="AV829" s="12" t="s">
        <v>83</v>
      </c>
      <c r="AW829" s="12" t="s">
        <v>35</v>
      </c>
      <c r="AX829" s="12" t="s">
        <v>75</v>
      </c>
      <c r="AY829" s="148" t="s">
        <v>208</v>
      </c>
    </row>
    <row r="830" spans="2:65" s="13" customFormat="1" x14ac:dyDescent="0.2">
      <c r="B830" s="153"/>
      <c r="D830" s="147" t="s">
        <v>218</v>
      </c>
      <c r="E830" s="154" t="s">
        <v>19</v>
      </c>
      <c r="F830" s="155" t="s">
        <v>1065</v>
      </c>
      <c r="H830" s="156">
        <v>1</v>
      </c>
      <c r="I830" s="157"/>
      <c r="L830" s="153"/>
      <c r="M830" s="158"/>
      <c r="T830" s="159"/>
      <c r="AT830" s="154" t="s">
        <v>218</v>
      </c>
      <c r="AU830" s="154" t="s">
        <v>85</v>
      </c>
      <c r="AV830" s="13" t="s">
        <v>85</v>
      </c>
      <c r="AW830" s="13" t="s">
        <v>35</v>
      </c>
      <c r="AX830" s="13" t="s">
        <v>75</v>
      </c>
      <c r="AY830" s="154" t="s">
        <v>208</v>
      </c>
    </row>
    <row r="831" spans="2:65" s="14" customFormat="1" x14ac:dyDescent="0.2">
      <c r="B831" s="160"/>
      <c r="D831" s="147" t="s">
        <v>218</v>
      </c>
      <c r="E831" s="161" t="s">
        <v>19</v>
      </c>
      <c r="F831" s="162" t="s">
        <v>221</v>
      </c>
      <c r="H831" s="163">
        <v>1</v>
      </c>
      <c r="I831" s="164"/>
      <c r="L831" s="160"/>
      <c r="M831" s="165"/>
      <c r="T831" s="166"/>
      <c r="AT831" s="161" t="s">
        <v>218</v>
      </c>
      <c r="AU831" s="161" t="s">
        <v>85</v>
      </c>
      <c r="AV831" s="14" t="s">
        <v>214</v>
      </c>
      <c r="AW831" s="14" t="s">
        <v>35</v>
      </c>
      <c r="AX831" s="14" t="s">
        <v>83</v>
      </c>
      <c r="AY831" s="161" t="s">
        <v>208</v>
      </c>
    </row>
    <row r="832" spans="2:65" s="1" customFormat="1" ht="22.25" customHeight="1" x14ac:dyDescent="0.2">
      <c r="B832" s="33"/>
      <c r="C832" s="168" t="s">
        <v>1161</v>
      </c>
      <c r="D832" s="168" t="s">
        <v>346</v>
      </c>
      <c r="E832" s="169" t="s">
        <v>1162</v>
      </c>
      <c r="F832" s="170" t="s">
        <v>1163</v>
      </c>
      <c r="G832" s="171" t="s">
        <v>307</v>
      </c>
      <c r="H832" s="172">
        <v>2</v>
      </c>
      <c r="I832" s="173"/>
      <c r="J832" s="174">
        <f>ROUND(I832*H832,2)</f>
        <v>0</v>
      </c>
      <c r="K832" s="170" t="s">
        <v>213</v>
      </c>
      <c r="L832" s="175"/>
      <c r="M832" s="176" t="s">
        <v>19</v>
      </c>
      <c r="N832" s="177" t="s">
        <v>46</v>
      </c>
      <c r="P832" s="138">
        <f>O832*H832</f>
        <v>0</v>
      </c>
      <c r="Q832" s="138">
        <v>8.4000000000000005E-2</v>
      </c>
      <c r="R832" s="138">
        <f>Q832*H832</f>
        <v>0.16800000000000001</v>
      </c>
      <c r="S832" s="138">
        <v>0</v>
      </c>
      <c r="T832" s="139">
        <f>S832*H832</f>
        <v>0</v>
      </c>
      <c r="AR832" s="140" t="s">
        <v>432</v>
      </c>
      <c r="AT832" s="140" t="s">
        <v>346</v>
      </c>
      <c r="AU832" s="140" t="s">
        <v>85</v>
      </c>
      <c r="AY832" s="18" t="s">
        <v>208</v>
      </c>
      <c r="BE832" s="141">
        <f>IF(N832="základní",J832,0)</f>
        <v>0</v>
      </c>
      <c r="BF832" s="141">
        <f>IF(N832="snížená",J832,0)</f>
        <v>0</v>
      </c>
      <c r="BG832" s="141">
        <f>IF(N832="zákl. přenesená",J832,0)</f>
        <v>0</v>
      </c>
      <c r="BH832" s="141">
        <f>IF(N832="sníž. přenesená",J832,0)</f>
        <v>0</v>
      </c>
      <c r="BI832" s="141">
        <f>IF(N832="nulová",J832,0)</f>
        <v>0</v>
      </c>
      <c r="BJ832" s="18" t="s">
        <v>83</v>
      </c>
      <c r="BK832" s="141">
        <f>ROUND(I832*H832,2)</f>
        <v>0</v>
      </c>
      <c r="BL832" s="18" t="s">
        <v>312</v>
      </c>
      <c r="BM832" s="140" t="s">
        <v>1164</v>
      </c>
    </row>
    <row r="833" spans="2:65" s="12" customFormat="1" x14ac:dyDescent="0.2">
      <c r="B833" s="146"/>
      <c r="D833" s="147" t="s">
        <v>218</v>
      </c>
      <c r="E833" s="148" t="s">
        <v>19</v>
      </c>
      <c r="F833" s="149" t="s">
        <v>646</v>
      </c>
      <c r="H833" s="148" t="s">
        <v>19</v>
      </c>
      <c r="I833" s="150"/>
      <c r="L833" s="146"/>
      <c r="M833" s="151"/>
      <c r="T833" s="152"/>
      <c r="AT833" s="148" t="s">
        <v>218</v>
      </c>
      <c r="AU833" s="148" t="s">
        <v>85</v>
      </c>
      <c r="AV833" s="12" t="s">
        <v>83</v>
      </c>
      <c r="AW833" s="12" t="s">
        <v>35</v>
      </c>
      <c r="AX833" s="12" t="s">
        <v>75</v>
      </c>
      <c r="AY833" s="148" t="s">
        <v>208</v>
      </c>
    </row>
    <row r="834" spans="2:65" s="13" customFormat="1" x14ac:dyDescent="0.2">
      <c r="B834" s="153"/>
      <c r="D834" s="147" t="s">
        <v>218</v>
      </c>
      <c r="E834" s="154" t="s">
        <v>19</v>
      </c>
      <c r="F834" s="155" t="s">
        <v>652</v>
      </c>
      <c r="H834" s="156">
        <v>2</v>
      </c>
      <c r="I834" s="157"/>
      <c r="L834" s="153"/>
      <c r="M834" s="158"/>
      <c r="T834" s="159"/>
      <c r="AT834" s="154" t="s">
        <v>218</v>
      </c>
      <c r="AU834" s="154" t="s">
        <v>85</v>
      </c>
      <c r="AV834" s="13" t="s">
        <v>85</v>
      </c>
      <c r="AW834" s="13" t="s">
        <v>35</v>
      </c>
      <c r="AX834" s="13" t="s">
        <v>75</v>
      </c>
      <c r="AY834" s="154" t="s">
        <v>208</v>
      </c>
    </row>
    <row r="835" spans="2:65" s="14" customFormat="1" x14ac:dyDescent="0.2">
      <c r="B835" s="160"/>
      <c r="D835" s="147" t="s">
        <v>218</v>
      </c>
      <c r="E835" s="161" t="s">
        <v>19</v>
      </c>
      <c r="F835" s="162" t="s">
        <v>221</v>
      </c>
      <c r="H835" s="163">
        <v>2</v>
      </c>
      <c r="I835" s="164"/>
      <c r="L835" s="160"/>
      <c r="M835" s="165"/>
      <c r="T835" s="166"/>
      <c r="AT835" s="161" t="s">
        <v>218</v>
      </c>
      <c r="AU835" s="161" t="s">
        <v>85</v>
      </c>
      <c r="AV835" s="14" t="s">
        <v>214</v>
      </c>
      <c r="AW835" s="14" t="s">
        <v>35</v>
      </c>
      <c r="AX835" s="14" t="s">
        <v>83</v>
      </c>
      <c r="AY835" s="161" t="s">
        <v>208</v>
      </c>
    </row>
    <row r="836" spans="2:65" s="1" customFormat="1" ht="15.75" customHeight="1" x14ac:dyDescent="0.2">
      <c r="B836" s="33"/>
      <c r="C836" s="129" t="s">
        <v>1165</v>
      </c>
      <c r="D836" s="129" t="s">
        <v>210</v>
      </c>
      <c r="E836" s="130" t="s">
        <v>1166</v>
      </c>
      <c r="F836" s="131" t="s">
        <v>1167</v>
      </c>
      <c r="G836" s="132" t="s">
        <v>307</v>
      </c>
      <c r="H836" s="133">
        <v>4</v>
      </c>
      <c r="I836" s="134"/>
      <c r="J836" s="135">
        <f>ROUND(I836*H836,2)</f>
        <v>0</v>
      </c>
      <c r="K836" s="131" t="s">
        <v>213</v>
      </c>
      <c r="L836" s="33"/>
      <c r="M836" s="136" t="s">
        <v>19</v>
      </c>
      <c r="N836" s="137" t="s">
        <v>46</v>
      </c>
      <c r="P836" s="138">
        <f>O836*H836</f>
        <v>0</v>
      </c>
      <c r="Q836" s="138">
        <v>0</v>
      </c>
      <c r="R836" s="138">
        <f>Q836*H836</f>
        <v>0</v>
      </c>
      <c r="S836" s="138">
        <v>0</v>
      </c>
      <c r="T836" s="139">
        <f>S836*H836</f>
        <v>0</v>
      </c>
      <c r="AR836" s="140" t="s">
        <v>312</v>
      </c>
      <c r="AT836" s="140" t="s">
        <v>210</v>
      </c>
      <c r="AU836" s="140" t="s">
        <v>85</v>
      </c>
      <c r="AY836" s="18" t="s">
        <v>208</v>
      </c>
      <c r="BE836" s="141">
        <f>IF(N836="základní",J836,0)</f>
        <v>0</v>
      </c>
      <c r="BF836" s="141">
        <f>IF(N836="snížená",J836,0)</f>
        <v>0</v>
      </c>
      <c r="BG836" s="141">
        <f>IF(N836="zákl. přenesená",J836,0)</f>
        <v>0</v>
      </c>
      <c r="BH836" s="141">
        <f>IF(N836="sníž. přenesená",J836,0)</f>
        <v>0</v>
      </c>
      <c r="BI836" s="141">
        <f>IF(N836="nulová",J836,0)</f>
        <v>0</v>
      </c>
      <c r="BJ836" s="18" t="s">
        <v>83</v>
      </c>
      <c r="BK836" s="141">
        <f>ROUND(I836*H836,2)</f>
        <v>0</v>
      </c>
      <c r="BL836" s="18" t="s">
        <v>312</v>
      </c>
      <c r="BM836" s="140" t="s">
        <v>1168</v>
      </c>
    </row>
    <row r="837" spans="2:65" s="1" customFormat="1" x14ac:dyDescent="0.2">
      <c r="B837" s="33"/>
      <c r="D837" s="142" t="s">
        <v>216</v>
      </c>
      <c r="F837" s="143" t="s">
        <v>1169</v>
      </c>
      <c r="I837" s="144"/>
      <c r="L837" s="33"/>
      <c r="M837" s="145"/>
      <c r="T837" s="54"/>
      <c r="AT837" s="18" t="s">
        <v>216</v>
      </c>
      <c r="AU837" s="18" t="s">
        <v>85</v>
      </c>
    </row>
    <row r="838" spans="2:65" s="1" customFormat="1" ht="15.75" customHeight="1" x14ac:dyDescent="0.2">
      <c r="B838" s="33"/>
      <c r="C838" s="168" t="s">
        <v>1170</v>
      </c>
      <c r="D838" s="168" t="s">
        <v>346</v>
      </c>
      <c r="E838" s="169" t="s">
        <v>1171</v>
      </c>
      <c r="F838" s="170" t="s">
        <v>1172</v>
      </c>
      <c r="G838" s="171" t="s">
        <v>307</v>
      </c>
      <c r="H838" s="172">
        <v>4</v>
      </c>
      <c r="I838" s="173"/>
      <c r="J838" s="174">
        <f>ROUND(I838*H838,2)</f>
        <v>0</v>
      </c>
      <c r="K838" s="170" t="s">
        <v>213</v>
      </c>
      <c r="L838" s="175"/>
      <c r="M838" s="176" t="s">
        <v>19</v>
      </c>
      <c r="N838" s="177" t="s">
        <v>46</v>
      </c>
      <c r="P838" s="138">
        <f>O838*H838</f>
        <v>0</v>
      </c>
      <c r="Q838" s="138">
        <v>2.3999999999999998E-3</v>
      </c>
      <c r="R838" s="138">
        <f>Q838*H838</f>
        <v>9.5999999999999992E-3</v>
      </c>
      <c r="S838" s="138">
        <v>0</v>
      </c>
      <c r="T838" s="139">
        <f>S838*H838</f>
        <v>0</v>
      </c>
      <c r="AR838" s="140" t="s">
        <v>432</v>
      </c>
      <c r="AT838" s="140" t="s">
        <v>346</v>
      </c>
      <c r="AU838" s="140" t="s">
        <v>85</v>
      </c>
      <c r="AY838" s="18" t="s">
        <v>208</v>
      </c>
      <c r="BE838" s="141">
        <f>IF(N838="základní",J838,0)</f>
        <v>0</v>
      </c>
      <c r="BF838" s="141">
        <f>IF(N838="snížená",J838,0)</f>
        <v>0</v>
      </c>
      <c r="BG838" s="141">
        <f>IF(N838="zákl. přenesená",J838,0)</f>
        <v>0</v>
      </c>
      <c r="BH838" s="141">
        <f>IF(N838="sníž. přenesená",J838,0)</f>
        <v>0</v>
      </c>
      <c r="BI838" s="141">
        <f>IF(N838="nulová",J838,0)</f>
        <v>0</v>
      </c>
      <c r="BJ838" s="18" t="s">
        <v>83</v>
      </c>
      <c r="BK838" s="141">
        <f>ROUND(I838*H838,2)</f>
        <v>0</v>
      </c>
      <c r="BL838" s="18" t="s">
        <v>312</v>
      </c>
      <c r="BM838" s="140" t="s">
        <v>1173</v>
      </c>
    </row>
    <row r="839" spans="2:65" s="12" customFormat="1" x14ac:dyDescent="0.2">
      <c r="B839" s="146"/>
      <c r="D839" s="147" t="s">
        <v>218</v>
      </c>
      <c r="E839" s="148" t="s">
        <v>19</v>
      </c>
      <c r="F839" s="149" t="s">
        <v>646</v>
      </c>
      <c r="H839" s="148" t="s">
        <v>19</v>
      </c>
      <c r="I839" s="150"/>
      <c r="L839" s="146"/>
      <c r="M839" s="151"/>
      <c r="T839" s="152"/>
      <c r="AT839" s="148" t="s">
        <v>218</v>
      </c>
      <c r="AU839" s="148" t="s">
        <v>85</v>
      </c>
      <c r="AV839" s="12" t="s">
        <v>83</v>
      </c>
      <c r="AW839" s="12" t="s">
        <v>35</v>
      </c>
      <c r="AX839" s="12" t="s">
        <v>75</v>
      </c>
      <c r="AY839" s="148" t="s">
        <v>208</v>
      </c>
    </row>
    <row r="840" spans="2:65" s="13" customFormat="1" x14ac:dyDescent="0.2">
      <c r="B840" s="153"/>
      <c r="D840" s="147" t="s">
        <v>218</v>
      </c>
      <c r="E840" s="154" t="s">
        <v>19</v>
      </c>
      <c r="F840" s="155" t="s">
        <v>1065</v>
      </c>
      <c r="H840" s="156">
        <v>1</v>
      </c>
      <c r="I840" s="157"/>
      <c r="L840" s="153"/>
      <c r="M840" s="158"/>
      <c r="T840" s="159"/>
      <c r="AT840" s="154" t="s">
        <v>218</v>
      </c>
      <c r="AU840" s="154" t="s">
        <v>85</v>
      </c>
      <c r="AV840" s="13" t="s">
        <v>85</v>
      </c>
      <c r="AW840" s="13" t="s">
        <v>35</v>
      </c>
      <c r="AX840" s="13" t="s">
        <v>75</v>
      </c>
      <c r="AY840" s="154" t="s">
        <v>208</v>
      </c>
    </row>
    <row r="841" spans="2:65" s="13" customFormat="1" x14ac:dyDescent="0.2">
      <c r="B841" s="153"/>
      <c r="D841" s="147" t="s">
        <v>218</v>
      </c>
      <c r="E841" s="154" t="s">
        <v>19</v>
      </c>
      <c r="F841" s="155" t="s">
        <v>652</v>
      </c>
      <c r="H841" s="156">
        <v>2</v>
      </c>
      <c r="I841" s="157"/>
      <c r="L841" s="153"/>
      <c r="M841" s="158"/>
      <c r="T841" s="159"/>
      <c r="AT841" s="154" t="s">
        <v>218</v>
      </c>
      <c r="AU841" s="154" t="s">
        <v>85</v>
      </c>
      <c r="AV841" s="13" t="s">
        <v>85</v>
      </c>
      <c r="AW841" s="13" t="s">
        <v>35</v>
      </c>
      <c r="AX841" s="13" t="s">
        <v>75</v>
      </c>
      <c r="AY841" s="154" t="s">
        <v>208</v>
      </c>
    </row>
    <row r="842" spans="2:65" s="13" customFormat="1" x14ac:dyDescent="0.2">
      <c r="B842" s="153"/>
      <c r="D842" s="147" t="s">
        <v>218</v>
      </c>
      <c r="E842" s="154" t="s">
        <v>19</v>
      </c>
      <c r="F842" s="155" t="s">
        <v>1145</v>
      </c>
      <c r="H842" s="156">
        <v>1</v>
      </c>
      <c r="I842" s="157"/>
      <c r="L842" s="153"/>
      <c r="M842" s="158"/>
      <c r="T842" s="159"/>
      <c r="AT842" s="154" t="s">
        <v>218</v>
      </c>
      <c r="AU842" s="154" t="s">
        <v>85</v>
      </c>
      <c r="AV842" s="13" t="s">
        <v>85</v>
      </c>
      <c r="AW842" s="13" t="s">
        <v>35</v>
      </c>
      <c r="AX842" s="13" t="s">
        <v>75</v>
      </c>
      <c r="AY842" s="154" t="s">
        <v>208</v>
      </c>
    </row>
    <row r="843" spans="2:65" s="14" customFormat="1" x14ac:dyDescent="0.2">
      <c r="B843" s="160"/>
      <c r="D843" s="147" t="s">
        <v>218</v>
      </c>
      <c r="E843" s="161" t="s">
        <v>19</v>
      </c>
      <c r="F843" s="162" t="s">
        <v>221</v>
      </c>
      <c r="H843" s="163">
        <v>4</v>
      </c>
      <c r="I843" s="164"/>
      <c r="L843" s="160"/>
      <c r="M843" s="165"/>
      <c r="T843" s="166"/>
      <c r="AT843" s="161" t="s">
        <v>218</v>
      </c>
      <c r="AU843" s="161" t="s">
        <v>85</v>
      </c>
      <c r="AV843" s="14" t="s">
        <v>214</v>
      </c>
      <c r="AW843" s="14" t="s">
        <v>35</v>
      </c>
      <c r="AX843" s="14" t="s">
        <v>83</v>
      </c>
      <c r="AY843" s="161" t="s">
        <v>208</v>
      </c>
    </row>
    <row r="844" spans="2:65" s="1" customFormat="1" ht="15.75" customHeight="1" x14ac:dyDescent="0.2">
      <c r="B844" s="33"/>
      <c r="C844" s="129" t="s">
        <v>1174</v>
      </c>
      <c r="D844" s="129" t="s">
        <v>210</v>
      </c>
      <c r="E844" s="130" t="s">
        <v>1175</v>
      </c>
      <c r="F844" s="131" t="s">
        <v>1176</v>
      </c>
      <c r="G844" s="132" t="s">
        <v>907</v>
      </c>
      <c r="H844" s="133">
        <v>2</v>
      </c>
      <c r="I844" s="134"/>
      <c r="J844" s="135">
        <f>ROUND(I844*H844,2)</f>
        <v>0</v>
      </c>
      <c r="K844" s="131" t="s">
        <v>213</v>
      </c>
      <c r="L844" s="33"/>
      <c r="M844" s="136" t="s">
        <v>19</v>
      </c>
      <c r="N844" s="137" t="s">
        <v>46</v>
      </c>
      <c r="P844" s="138">
        <f>O844*H844</f>
        <v>0</v>
      </c>
      <c r="Q844" s="138">
        <v>6.9999999999999994E-5</v>
      </c>
      <c r="R844" s="138">
        <f>Q844*H844</f>
        <v>1.3999999999999999E-4</v>
      </c>
      <c r="S844" s="138">
        <v>0</v>
      </c>
      <c r="T844" s="139">
        <f>S844*H844</f>
        <v>0</v>
      </c>
      <c r="AR844" s="140" t="s">
        <v>312</v>
      </c>
      <c r="AT844" s="140" t="s">
        <v>210</v>
      </c>
      <c r="AU844" s="140" t="s">
        <v>85</v>
      </c>
      <c r="AY844" s="18" t="s">
        <v>208</v>
      </c>
      <c r="BE844" s="141">
        <f>IF(N844="základní",J844,0)</f>
        <v>0</v>
      </c>
      <c r="BF844" s="141">
        <f>IF(N844="snížená",J844,0)</f>
        <v>0</v>
      </c>
      <c r="BG844" s="141">
        <f>IF(N844="zákl. přenesená",J844,0)</f>
        <v>0</v>
      </c>
      <c r="BH844" s="141">
        <f>IF(N844="sníž. přenesená",J844,0)</f>
        <v>0</v>
      </c>
      <c r="BI844" s="141">
        <f>IF(N844="nulová",J844,0)</f>
        <v>0</v>
      </c>
      <c r="BJ844" s="18" t="s">
        <v>83</v>
      </c>
      <c r="BK844" s="141">
        <f>ROUND(I844*H844,2)</f>
        <v>0</v>
      </c>
      <c r="BL844" s="18" t="s">
        <v>312</v>
      </c>
      <c r="BM844" s="140" t="s">
        <v>1177</v>
      </c>
    </row>
    <row r="845" spans="2:65" s="1" customFormat="1" x14ac:dyDescent="0.2">
      <c r="B845" s="33"/>
      <c r="D845" s="142" t="s">
        <v>216</v>
      </c>
      <c r="F845" s="143" t="s">
        <v>1178</v>
      </c>
      <c r="I845" s="144"/>
      <c r="L845" s="33"/>
      <c r="M845" s="145"/>
      <c r="T845" s="54"/>
      <c r="AT845" s="18" t="s">
        <v>216</v>
      </c>
      <c r="AU845" s="18" t="s">
        <v>85</v>
      </c>
    </row>
    <row r="846" spans="2:65" s="1" customFormat="1" ht="15.75" customHeight="1" x14ac:dyDescent="0.2">
      <c r="B846" s="33"/>
      <c r="C846" s="168" t="s">
        <v>1179</v>
      </c>
      <c r="D846" s="168" t="s">
        <v>346</v>
      </c>
      <c r="E846" s="169" t="s">
        <v>1180</v>
      </c>
      <c r="F846" s="170" t="s">
        <v>1181</v>
      </c>
      <c r="G846" s="171" t="s">
        <v>123</v>
      </c>
      <c r="H846" s="172">
        <v>1.75</v>
      </c>
      <c r="I846" s="173"/>
      <c r="J846" s="174">
        <f>ROUND(I846*H846,2)</f>
        <v>0</v>
      </c>
      <c r="K846" s="170" t="s">
        <v>213</v>
      </c>
      <c r="L846" s="175"/>
      <c r="M846" s="176" t="s">
        <v>19</v>
      </c>
      <c r="N846" s="177" t="s">
        <v>46</v>
      </c>
      <c r="P846" s="138">
        <f>O846*H846</f>
        <v>0</v>
      </c>
      <c r="Q846" s="138">
        <v>1.2999999999999999E-3</v>
      </c>
      <c r="R846" s="138">
        <f>Q846*H846</f>
        <v>2.2750000000000001E-3</v>
      </c>
      <c r="S846" s="138">
        <v>0</v>
      </c>
      <c r="T846" s="139">
        <f>S846*H846</f>
        <v>0</v>
      </c>
      <c r="AR846" s="140" t="s">
        <v>432</v>
      </c>
      <c r="AT846" s="140" t="s">
        <v>346</v>
      </c>
      <c r="AU846" s="140" t="s">
        <v>85</v>
      </c>
      <c r="AY846" s="18" t="s">
        <v>208</v>
      </c>
      <c r="BE846" s="141">
        <f>IF(N846="základní",J846,0)</f>
        <v>0</v>
      </c>
      <c r="BF846" s="141">
        <f>IF(N846="snížená",J846,0)</f>
        <v>0</v>
      </c>
      <c r="BG846" s="141">
        <f>IF(N846="zákl. přenesená",J846,0)</f>
        <v>0</v>
      </c>
      <c r="BH846" s="141">
        <f>IF(N846="sníž. přenesená",J846,0)</f>
        <v>0</v>
      </c>
      <c r="BI846" s="141">
        <f>IF(N846="nulová",J846,0)</f>
        <v>0</v>
      </c>
      <c r="BJ846" s="18" t="s">
        <v>83</v>
      </c>
      <c r="BK846" s="141">
        <f>ROUND(I846*H846,2)</f>
        <v>0</v>
      </c>
      <c r="BL846" s="18" t="s">
        <v>312</v>
      </c>
      <c r="BM846" s="140" t="s">
        <v>1182</v>
      </c>
    </row>
    <row r="847" spans="2:65" s="12" customFormat="1" x14ac:dyDescent="0.2">
      <c r="B847" s="146"/>
      <c r="D847" s="147" t="s">
        <v>218</v>
      </c>
      <c r="E847" s="148" t="s">
        <v>19</v>
      </c>
      <c r="F847" s="149" t="s">
        <v>362</v>
      </c>
      <c r="H847" s="148" t="s">
        <v>19</v>
      </c>
      <c r="I847" s="150"/>
      <c r="L847" s="146"/>
      <c r="M847" s="151"/>
      <c r="T847" s="152"/>
      <c r="AT847" s="148" t="s">
        <v>218</v>
      </c>
      <c r="AU847" s="148" t="s">
        <v>85</v>
      </c>
      <c r="AV847" s="12" t="s">
        <v>83</v>
      </c>
      <c r="AW847" s="12" t="s">
        <v>35</v>
      </c>
      <c r="AX847" s="12" t="s">
        <v>75</v>
      </c>
      <c r="AY847" s="148" t="s">
        <v>208</v>
      </c>
    </row>
    <row r="848" spans="2:65" s="13" customFormat="1" x14ac:dyDescent="0.2">
      <c r="B848" s="153"/>
      <c r="D848" s="147" t="s">
        <v>218</v>
      </c>
      <c r="E848" s="154" t="s">
        <v>19</v>
      </c>
      <c r="F848" s="155" t="s">
        <v>1183</v>
      </c>
      <c r="H848" s="156">
        <v>1.75</v>
      </c>
      <c r="I848" s="157"/>
      <c r="L848" s="153"/>
      <c r="M848" s="158"/>
      <c r="T848" s="159"/>
      <c r="AT848" s="154" t="s">
        <v>218</v>
      </c>
      <c r="AU848" s="154" t="s">
        <v>85</v>
      </c>
      <c r="AV848" s="13" t="s">
        <v>85</v>
      </c>
      <c r="AW848" s="13" t="s">
        <v>35</v>
      </c>
      <c r="AX848" s="13" t="s">
        <v>75</v>
      </c>
      <c r="AY848" s="154" t="s">
        <v>208</v>
      </c>
    </row>
    <row r="849" spans="2:65" s="14" customFormat="1" x14ac:dyDescent="0.2">
      <c r="B849" s="160"/>
      <c r="D849" s="147" t="s">
        <v>218</v>
      </c>
      <c r="E849" s="161" t="s">
        <v>19</v>
      </c>
      <c r="F849" s="162" t="s">
        <v>221</v>
      </c>
      <c r="H849" s="163">
        <v>1.75</v>
      </c>
      <c r="I849" s="164"/>
      <c r="L849" s="160"/>
      <c r="M849" s="165"/>
      <c r="T849" s="166"/>
      <c r="AT849" s="161" t="s">
        <v>218</v>
      </c>
      <c r="AU849" s="161" t="s">
        <v>85</v>
      </c>
      <c r="AV849" s="14" t="s">
        <v>214</v>
      </c>
      <c r="AW849" s="14" t="s">
        <v>35</v>
      </c>
      <c r="AX849" s="14" t="s">
        <v>83</v>
      </c>
      <c r="AY849" s="161" t="s">
        <v>208</v>
      </c>
    </row>
    <row r="850" spans="2:65" s="1" customFormat="1" ht="24.75" customHeight="1" x14ac:dyDescent="0.2">
      <c r="B850" s="33"/>
      <c r="C850" s="168" t="s">
        <v>1184</v>
      </c>
      <c r="D850" s="168" t="s">
        <v>346</v>
      </c>
      <c r="E850" s="169" t="s">
        <v>1185</v>
      </c>
      <c r="F850" s="170" t="s">
        <v>1186</v>
      </c>
      <c r="G850" s="171" t="s">
        <v>1049</v>
      </c>
      <c r="H850" s="172">
        <v>0.1</v>
      </c>
      <c r="I850" s="173"/>
      <c r="J850" s="174">
        <f>ROUND(I850*H850,2)</f>
        <v>0</v>
      </c>
      <c r="K850" s="170" t="s">
        <v>213</v>
      </c>
      <c r="L850" s="175"/>
      <c r="M850" s="176" t="s">
        <v>19</v>
      </c>
      <c r="N850" s="177" t="s">
        <v>46</v>
      </c>
      <c r="P850" s="138">
        <f>O850*H850</f>
        <v>0</v>
      </c>
      <c r="Q850" s="138">
        <v>3.3300000000000001E-3</v>
      </c>
      <c r="R850" s="138">
        <f>Q850*H850</f>
        <v>3.3300000000000002E-4</v>
      </c>
      <c r="S850" s="138">
        <v>0</v>
      </c>
      <c r="T850" s="139">
        <f>S850*H850</f>
        <v>0</v>
      </c>
      <c r="AR850" s="140" t="s">
        <v>432</v>
      </c>
      <c r="AT850" s="140" t="s">
        <v>346</v>
      </c>
      <c r="AU850" s="140" t="s">
        <v>85</v>
      </c>
      <c r="AY850" s="18" t="s">
        <v>208</v>
      </c>
      <c r="BE850" s="141">
        <f>IF(N850="základní",J850,0)</f>
        <v>0</v>
      </c>
      <c r="BF850" s="141">
        <f>IF(N850="snížená",J850,0)</f>
        <v>0</v>
      </c>
      <c r="BG850" s="141">
        <f>IF(N850="zákl. přenesená",J850,0)</f>
        <v>0</v>
      </c>
      <c r="BH850" s="141">
        <f>IF(N850="sníž. přenesená",J850,0)</f>
        <v>0</v>
      </c>
      <c r="BI850" s="141">
        <f>IF(N850="nulová",J850,0)</f>
        <v>0</v>
      </c>
      <c r="BJ850" s="18" t="s">
        <v>83</v>
      </c>
      <c r="BK850" s="141">
        <f>ROUND(I850*H850,2)</f>
        <v>0</v>
      </c>
      <c r="BL850" s="18" t="s">
        <v>312</v>
      </c>
      <c r="BM850" s="140" t="s">
        <v>1187</v>
      </c>
    </row>
    <row r="851" spans="2:65" s="13" customFormat="1" x14ac:dyDescent="0.2">
      <c r="B851" s="153"/>
      <c r="D851" s="147" t="s">
        <v>218</v>
      </c>
      <c r="F851" s="155" t="s">
        <v>1188</v>
      </c>
      <c r="H851" s="156">
        <v>0.1</v>
      </c>
      <c r="I851" s="157"/>
      <c r="L851" s="153"/>
      <c r="M851" s="158"/>
      <c r="T851" s="159"/>
      <c r="AT851" s="154" t="s">
        <v>218</v>
      </c>
      <c r="AU851" s="154" t="s">
        <v>85</v>
      </c>
      <c r="AV851" s="13" t="s">
        <v>85</v>
      </c>
      <c r="AW851" s="13" t="s">
        <v>4</v>
      </c>
      <c r="AX851" s="13" t="s">
        <v>83</v>
      </c>
      <c r="AY851" s="154" t="s">
        <v>208</v>
      </c>
    </row>
    <row r="852" spans="2:65" s="1" customFormat="1" ht="24.75" customHeight="1" x14ac:dyDescent="0.2">
      <c r="B852" s="33"/>
      <c r="C852" s="168" t="s">
        <v>1189</v>
      </c>
      <c r="D852" s="168" t="s">
        <v>346</v>
      </c>
      <c r="E852" s="169" t="s">
        <v>1190</v>
      </c>
      <c r="F852" s="170" t="s">
        <v>1191</v>
      </c>
      <c r="G852" s="171" t="s">
        <v>1049</v>
      </c>
      <c r="H852" s="172">
        <v>0.1</v>
      </c>
      <c r="I852" s="173"/>
      <c r="J852" s="174">
        <f>ROUND(I852*H852,2)</f>
        <v>0</v>
      </c>
      <c r="K852" s="170" t="s">
        <v>213</v>
      </c>
      <c r="L852" s="175"/>
      <c r="M852" s="176" t="s">
        <v>19</v>
      </c>
      <c r="N852" s="177" t="s">
        <v>46</v>
      </c>
      <c r="P852" s="138">
        <f>O852*H852</f>
        <v>0</v>
      </c>
      <c r="Q852" s="138">
        <v>1.1299999999999999E-3</v>
      </c>
      <c r="R852" s="138">
        <f>Q852*H852</f>
        <v>1.13E-4</v>
      </c>
      <c r="S852" s="138">
        <v>0</v>
      </c>
      <c r="T852" s="139">
        <f>S852*H852</f>
        <v>0</v>
      </c>
      <c r="AR852" s="140" t="s">
        <v>432</v>
      </c>
      <c r="AT852" s="140" t="s">
        <v>346</v>
      </c>
      <c r="AU852" s="140" t="s">
        <v>85</v>
      </c>
      <c r="AY852" s="18" t="s">
        <v>208</v>
      </c>
      <c r="BE852" s="141">
        <f>IF(N852="základní",J852,0)</f>
        <v>0</v>
      </c>
      <c r="BF852" s="141">
        <f>IF(N852="snížená",J852,0)</f>
        <v>0</v>
      </c>
      <c r="BG852" s="141">
        <f>IF(N852="zákl. přenesená",J852,0)</f>
        <v>0</v>
      </c>
      <c r="BH852" s="141">
        <f>IF(N852="sníž. přenesená",J852,0)</f>
        <v>0</v>
      </c>
      <c r="BI852" s="141">
        <f>IF(N852="nulová",J852,0)</f>
        <v>0</v>
      </c>
      <c r="BJ852" s="18" t="s">
        <v>83</v>
      </c>
      <c r="BK852" s="141">
        <f>ROUND(I852*H852,2)</f>
        <v>0</v>
      </c>
      <c r="BL852" s="18" t="s">
        <v>312</v>
      </c>
      <c r="BM852" s="140" t="s">
        <v>1192</v>
      </c>
    </row>
    <row r="853" spans="2:65" s="13" customFormat="1" x14ac:dyDescent="0.2">
      <c r="B853" s="153"/>
      <c r="D853" s="147" t="s">
        <v>218</v>
      </c>
      <c r="F853" s="155" t="s">
        <v>1188</v>
      </c>
      <c r="H853" s="156">
        <v>0.1</v>
      </c>
      <c r="I853" s="157"/>
      <c r="L853" s="153"/>
      <c r="M853" s="158"/>
      <c r="T853" s="159"/>
      <c r="AT853" s="154" t="s">
        <v>218</v>
      </c>
      <c r="AU853" s="154" t="s">
        <v>85</v>
      </c>
      <c r="AV853" s="13" t="s">
        <v>85</v>
      </c>
      <c r="AW853" s="13" t="s">
        <v>4</v>
      </c>
      <c r="AX853" s="13" t="s">
        <v>83</v>
      </c>
      <c r="AY853" s="154" t="s">
        <v>208</v>
      </c>
    </row>
    <row r="854" spans="2:65" s="1" customFormat="1" ht="15.75" customHeight="1" x14ac:dyDescent="0.2">
      <c r="B854" s="33"/>
      <c r="C854" s="129" t="s">
        <v>1193</v>
      </c>
      <c r="D854" s="129" t="s">
        <v>210</v>
      </c>
      <c r="E854" s="130" t="s">
        <v>1194</v>
      </c>
      <c r="F854" s="131" t="s">
        <v>1195</v>
      </c>
      <c r="G854" s="132" t="s">
        <v>907</v>
      </c>
      <c r="H854" s="133">
        <v>16.956</v>
      </c>
      <c r="I854" s="134"/>
      <c r="J854" s="135">
        <f>ROUND(I854*H854,2)</f>
        <v>0</v>
      </c>
      <c r="K854" s="131" t="s">
        <v>213</v>
      </c>
      <c r="L854" s="33"/>
      <c r="M854" s="136" t="s">
        <v>19</v>
      </c>
      <c r="N854" s="137" t="s">
        <v>46</v>
      </c>
      <c r="P854" s="138">
        <f>O854*H854</f>
        <v>0</v>
      </c>
      <c r="Q854" s="138">
        <v>6.0000000000000002E-5</v>
      </c>
      <c r="R854" s="138">
        <f>Q854*H854</f>
        <v>1.0173599999999999E-3</v>
      </c>
      <c r="S854" s="138">
        <v>0</v>
      </c>
      <c r="T854" s="139">
        <f>S854*H854</f>
        <v>0</v>
      </c>
      <c r="AR854" s="140" t="s">
        <v>312</v>
      </c>
      <c r="AT854" s="140" t="s">
        <v>210</v>
      </c>
      <c r="AU854" s="140" t="s">
        <v>85</v>
      </c>
      <c r="AY854" s="18" t="s">
        <v>208</v>
      </c>
      <c r="BE854" s="141">
        <f>IF(N854="základní",J854,0)</f>
        <v>0</v>
      </c>
      <c r="BF854" s="141">
        <f>IF(N854="snížená",J854,0)</f>
        <v>0</v>
      </c>
      <c r="BG854" s="141">
        <f>IF(N854="zákl. přenesená",J854,0)</f>
        <v>0</v>
      </c>
      <c r="BH854" s="141">
        <f>IF(N854="sníž. přenesená",J854,0)</f>
        <v>0</v>
      </c>
      <c r="BI854" s="141">
        <f>IF(N854="nulová",J854,0)</f>
        <v>0</v>
      </c>
      <c r="BJ854" s="18" t="s">
        <v>83</v>
      </c>
      <c r="BK854" s="141">
        <f>ROUND(I854*H854,2)</f>
        <v>0</v>
      </c>
      <c r="BL854" s="18" t="s">
        <v>312</v>
      </c>
      <c r="BM854" s="140" t="s">
        <v>1196</v>
      </c>
    </row>
    <row r="855" spans="2:65" s="1" customFormat="1" x14ac:dyDescent="0.2">
      <c r="B855" s="33"/>
      <c r="D855" s="142" t="s">
        <v>216</v>
      </c>
      <c r="F855" s="143" t="s">
        <v>1197</v>
      </c>
      <c r="I855" s="144"/>
      <c r="L855" s="33"/>
      <c r="M855" s="145"/>
      <c r="T855" s="54"/>
      <c r="AT855" s="18" t="s">
        <v>216</v>
      </c>
      <c r="AU855" s="18" t="s">
        <v>85</v>
      </c>
    </row>
    <row r="856" spans="2:65" s="1" customFormat="1" ht="15.75" customHeight="1" x14ac:dyDescent="0.2">
      <c r="B856" s="33"/>
      <c r="C856" s="168" t="s">
        <v>1198</v>
      </c>
      <c r="D856" s="168" t="s">
        <v>346</v>
      </c>
      <c r="E856" s="169" t="s">
        <v>1199</v>
      </c>
      <c r="F856" s="170" t="s">
        <v>1200</v>
      </c>
      <c r="G856" s="171" t="s">
        <v>264</v>
      </c>
      <c r="H856" s="172">
        <v>1.7999999999999999E-2</v>
      </c>
      <c r="I856" s="173"/>
      <c r="J856" s="174">
        <f>ROUND(I856*H856,2)</f>
        <v>0</v>
      </c>
      <c r="K856" s="170" t="s">
        <v>213</v>
      </c>
      <c r="L856" s="175"/>
      <c r="M856" s="176" t="s">
        <v>19</v>
      </c>
      <c r="N856" s="177" t="s">
        <v>46</v>
      </c>
      <c r="P856" s="138">
        <f>O856*H856</f>
        <v>0</v>
      </c>
      <c r="Q856" s="138">
        <v>1</v>
      </c>
      <c r="R856" s="138">
        <f>Q856*H856</f>
        <v>1.7999999999999999E-2</v>
      </c>
      <c r="S856" s="138">
        <v>0</v>
      </c>
      <c r="T856" s="139">
        <f>S856*H856</f>
        <v>0</v>
      </c>
      <c r="AR856" s="140" t="s">
        <v>432</v>
      </c>
      <c r="AT856" s="140" t="s">
        <v>346</v>
      </c>
      <c r="AU856" s="140" t="s">
        <v>85</v>
      </c>
      <c r="AY856" s="18" t="s">
        <v>208</v>
      </c>
      <c r="BE856" s="141">
        <f>IF(N856="základní",J856,0)</f>
        <v>0</v>
      </c>
      <c r="BF856" s="141">
        <f>IF(N856="snížená",J856,0)</f>
        <v>0</v>
      </c>
      <c r="BG856" s="141">
        <f>IF(N856="zákl. přenesená",J856,0)</f>
        <v>0</v>
      </c>
      <c r="BH856" s="141">
        <f>IF(N856="sníž. přenesená",J856,0)</f>
        <v>0</v>
      </c>
      <c r="BI856" s="141">
        <f>IF(N856="nulová",J856,0)</f>
        <v>0</v>
      </c>
      <c r="BJ856" s="18" t="s">
        <v>83</v>
      </c>
      <c r="BK856" s="141">
        <f>ROUND(I856*H856,2)</f>
        <v>0</v>
      </c>
      <c r="BL856" s="18" t="s">
        <v>312</v>
      </c>
      <c r="BM856" s="140" t="s">
        <v>1201</v>
      </c>
    </row>
    <row r="857" spans="2:65" s="12" customFormat="1" x14ac:dyDescent="0.2">
      <c r="B857" s="146"/>
      <c r="D857" s="147" t="s">
        <v>218</v>
      </c>
      <c r="E857" s="148" t="s">
        <v>19</v>
      </c>
      <c r="F857" s="149" t="s">
        <v>1202</v>
      </c>
      <c r="H857" s="148" t="s">
        <v>19</v>
      </c>
      <c r="I857" s="150"/>
      <c r="L857" s="146"/>
      <c r="M857" s="151"/>
      <c r="T857" s="152"/>
      <c r="AT857" s="148" t="s">
        <v>218</v>
      </c>
      <c r="AU857" s="148" t="s">
        <v>85</v>
      </c>
      <c r="AV857" s="12" t="s">
        <v>83</v>
      </c>
      <c r="AW857" s="12" t="s">
        <v>35</v>
      </c>
      <c r="AX857" s="12" t="s">
        <v>75</v>
      </c>
      <c r="AY857" s="148" t="s">
        <v>208</v>
      </c>
    </row>
    <row r="858" spans="2:65" s="12" customFormat="1" x14ac:dyDescent="0.2">
      <c r="B858" s="146"/>
      <c r="D858" s="147" t="s">
        <v>218</v>
      </c>
      <c r="E858" s="148" t="s">
        <v>19</v>
      </c>
      <c r="F858" s="149" t="s">
        <v>1203</v>
      </c>
      <c r="H858" s="148" t="s">
        <v>19</v>
      </c>
      <c r="I858" s="150"/>
      <c r="L858" s="146"/>
      <c r="M858" s="151"/>
      <c r="T858" s="152"/>
      <c r="AT858" s="148" t="s">
        <v>218</v>
      </c>
      <c r="AU858" s="148" t="s">
        <v>85</v>
      </c>
      <c r="AV858" s="12" t="s">
        <v>83</v>
      </c>
      <c r="AW858" s="12" t="s">
        <v>35</v>
      </c>
      <c r="AX858" s="12" t="s">
        <v>75</v>
      </c>
      <c r="AY858" s="148" t="s">
        <v>208</v>
      </c>
    </row>
    <row r="859" spans="2:65" s="13" customFormat="1" x14ac:dyDescent="0.2">
      <c r="B859" s="153"/>
      <c r="D859" s="147" t="s">
        <v>218</v>
      </c>
      <c r="E859" s="154" t="s">
        <v>19</v>
      </c>
      <c r="F859" s="155" t="s">
        <v>1204</v>
      </c>
      <c r="H859" s="156">
        <v>16.956</v>
      </c>
      <c r="I859" s="157"/>
      <c r="L859" s="153"/>
      <c r="M859" s="158"/>
      <c r="T859" s="159"/>
      <c r="AT859" s="154" t="s">
        <v>218</v>
      </c>
      <c r="AU859" s="154" t="s">
        <v>85</v>
      </c>
      <c r="AV859" s="13" t="s">
        <v>85</v>
      </c>
      <c r="AW859" s="13" t="s">
        <v>35</v>
      </c>
      <c r="AX859" s="13" t="s">
        <v>75</v>
      </c>
      <c r="AY859" s="154" t="s">
        <v>208</v>
      </c>
    </row>
    <row r="860" spans="2:65" s="14" customFormat="1" x14ac:dyDescent="0.2">
      <c r="B860" s="160"/>
      <c r="D860" s="147" t="s">
        <v>218</v>
      </c>
      <c r="E860" s="161" t="s">
        <v>19</v>
      </c>
      <c r="F860" s="162" t="s">
        <v>221</v>
      </c>
      <c r="H860" s="163">
        <v>16.956</v>
      </c>
      <c r="I860" s="164"/>
      <c r="L860" s="160"/>
      <c r="M860" s="165"/>
      <c r="T860" s="166"/>
      <c r="AT860" s="161" t="s">
        <v>218</v>
      </c>
      <c r="AU860" s="161" t="s">
        <v>85</v>
      </c>
      <c r="AV860" s="14" t="s">
        <v>214</v>
      </c>
      <c r="AW860" s="14" t="s">
        <v>35</v>
      </c>
      <c r="AX860" s="14" t="s">
        <v>83</v>
      </c>
      <c r="AY860" s="161" t="s">
        <v>208</v>
      </c>
    </row>
    <row r="861" spans="2:65" s="13" customFormat="1" x14ac:dyDescent="0.2">
      <c r="B861" s="153"/>
      <c r="D861" s="147" t="s">
        <v>218</v>
      </c>
      <c r="F861" s="155" t="s">
        <v>1205</v>
      </c>
      <c r="H861" s="156">
        <v>1.7999999999999999E-2</v>
      </c>
      <c r="I861" s="157"/>
      <c r="L861" s="153"/>
      <c r="M861" s="158"/>
      <c r="T861" s="159"/>
      <c r="AT861" s="154" t="s">
        <v>218</v>
      </c>
      <c r="AU861" s="154" t="s">
        <v>85</v>
      </c>
      <c r="AV861" s="13" t="s">
        <v>85</v>
      </c>
      <c r="AW861" s="13" t="s">
        <v>4</v>
      </c>
      <c r="AX861" s="13" t="s">
        <v>83</v>
      </c>
      <c r="AY861" s="154" t="s">
        <v>208</v>
      </c>
    </row>
    <row r="862" spans="2:65" s="1" customFormat="1" ht="15.75" customHeight="1" x14ac:dyDescent="0.2">
      <c r="B862" s="33"/>
      <c r="C862" s="129" t="s">
        <v>1206</v>
      </c>
      <c r="D862" s="129" t="s">
        <v>210</v>
      </c>
      <c r="E862" s="130" t="s">
        <v>1207</v>
      </c>
      <c r="F862" s="131" t="s">
        <v>1208</v>
      </c>
      <c r="G862" s="132" t="s">
        <v>907</v>
      </c>
      <c r="H862" s="133">
        <v>30.143999999999998</v>
      </c>
      <c r="I862" s="134"/>
      <c r="J862" s="135">
        <f>ROUND(I862*H862,2)</f>
        <v>0</v>
      </c>
      <c r="K862" s="131" t="s">
        <v>213</v>
      </c>
      <c r="L862" s="33"/>
      <c r="M862" s="136" t="s">
        <v>19</v>
      </c>
      <c r="N862" s="137" t="s">
        <v>46</v>
      </c>
      <c r="P862" s="138">
        <f>O862*H862</f>
        <v>0</v>
      </c>
      <c r="Q862" s="138">
        <v>6.0000000000000002E-5</v>
      </c>
      <c r="R862" s="138">
        <f>Q862*H862</f>
        <v>1.80864E-3</v>
      </c>
      <c r="S862" s="138">
        <v>0</v>
      </c>
      <c r="T862" s="139">
        <f>S862*H862</f>
        <v>0</v>
      </c>
      <c r="AR862" s="140" t="s">
        <v>312</v>
      </c>
      <c r="AT862" s="140" t="s">
        <v>210</v>
      </c>
      <c r="AU862" s="140" t="s">
        <v>85</v>
      </c>
      <c r="AY862" s="18" t="s">
        <v>208</v>
      </c>
      <c r="BE862" s="141">
        <f>IF(N862="základní",J862,0)</f>
        <v>0</v>
      </c>
      <c r="BF862" s="141">
        <f>IF(N862="snížená",J862,0)</f>
        <v>0</v>
      </c>
      <c r="BG862" s="141">
        <f>IF(N862="zákl. přenesená",J862,0)</f>
        <v>0</v>
      </c>
      <c r="BH862" s="141">
        <f>IF(N862="sníž. přenesená",J862,0)</f>
        <v>0</v>
      </c>
      <c r="BI862" s="141">
        <f>IF(N862="nulová",J862,0)</f>
        <v>0</v>
      </c>
      <c r="BJ862" s="18" t="s">
        <v>83</v>
      </c>
      <c r="BK862" s="141">
        <f>ROUND(I862*H862,2)</f>
        <v>0</v>
      </c>
      <c r="BL862" s="18" t="s">
        <v>312</v>
      </c>
      <c r="BM862" s="140" t="s">
        <v>1209</v>
      </c>
    </row>
    <row r="863" spans="2:65" s="1" customFormat="1" x14ac:dyDescent="0.2">
      <c r="B863" s="33"/>
      <c r="D863" s="142" t="s">
        <v>216</v>
      </c>
      <c r="F863" s="143" t="s">
        <v>1210</v>
      </c>
      <c r="I863" s="144"/>
      <c r="L863" s="33"/>
      <c r="M863" s="145"/>
      <c r="T863" s="54"/>
      <c r="AT863" s="18" t="s">
        <v>216</v>
      </c>
      <c r="AU863" s="18" t="s">
        <v>85</v>
      </c>
    </row>
    <row r="864" spans="2:65" s="1" customFormat="1" ht="15.75" customHeight="1" x14ac:dyDescent="0.2">
      <c r="B864" s="33"/>
      <c r="C864" s="168" t="s">
        <v>1211</v>
      </c>
      <c r="D864" s="168" t="s">
        <v>346</v>
      </c>
      <c r="E864" s="169" t="s">
        <v>1199</v>
      </c>
      <c r="F864" s="170" t="s">
        <v>1200</v>
      </c>
      <c r="G864" s="171" t="s">
        <v>264</v>
      </c>
      <c r="H864" s="172">
        <v>3.2000000000000001E-2</v>
      </c>
      <c r="I864" s="173"/>
      <c r="J864" s="174">
        <f>ROUND(I864*H864,2)</f>
        <v>0</v>
      </c>
      <c r="K864" s="170" t="s">
        <v>213</v>
      </c>
      <c r="L864" s="175"/>
      <c r="M864" s="176" t="s">
        <v>19</v>
      </c>
      <c r="N864" s="177" t="s">
        <v>46</v>
      </c>
      <c r="P864" s="138">
        <f>O864*H864</f>
        <v>0</v>
      </c>
      <c r="Q864" s="138">
        <v>1</v>
      </c>
      <c r="R864" s="138">
        <f>Q864*H864</f>
        <v>3.2000000000000001E-2</v>
      </c>
      <c r="S864" s="138">
        <v>0</v>
      </c>
      <c r="T864" s="139">
        <f>S864*H864</f>
        <v>0</v>
      </c>
      <c r="AR864" s="140" t="s">
        <v>432</v>
      </c>
      <c r="AT864" s="140" t="s">
        <v>346</v>
      </c>
      <c r="AU864" s="140" t="s">
        <v>85</v>
      </c>
      <c r="AY864" s="18" t="s">
        <v>208</v>
      </c>
      <c r="BE864" s="141">
        <f>IF(N864="základní",J864,0)</f>
        <v>0</v>
      </c>
      <c r="BF864" s="141">
        <f>IF(N864="snížená",J864,0)</f>
        <v>0</v>
      </c>
      <c r="BG864" s="141">
        <f>IF(N864="zákl. přenesená",J864,0)</f>
        <v>0</v>
      </c>
      <c r="BH864" s="141">
        <f>IF(N864="sníž. přenesená",J864,0)</f>
        <v>0</v>
      </c>
      <c r="BI864" s="141">
        <f>IF(N864="nulová",J864,0)</f>
        <v>0</v>
      </c>
      <c r="BJ864" s="18" t="s">
        <v>83</v>
      </c>
      <c r="BK864" s="141">
        <f>ROUND(I864*H864,2)</f>
        <v>0</v>
      </c>
      <c r="BL864" s="18" t="s">
        <v>312</v>
      </c>
      <c r="BM864" s="140" t="s">
        <v>1212</v>
      </c>
    </row>
    <row r="865" spans="2:65" s="12" customFormat="1" x14ac:dyDescent="0.2">
      <c r="B865" s="146"/>
      <c r="D865" s="147" t="s">
        <v>218</v>
      </c>
      <c r="E865" s="148" t="s">
        <v>19</v>
      </c>
      <c r="F865" s="149" t="s">
        <v>1202</v>
      </c>
      <c r="H865" s="148" t="s">
        <v>19</v>
      </c>
      <c r="I865" s="150"/>
      <c r="L865" s="146"/>
      <c r="M865" s="151"/>
      <c r="T865" s="152"/>
      <c r="AT865" s="148" t="s">
        <v>218</v>
      </c>
      <c r="AU865" s="148" t="s">
        <v>85</v>
      </c>
      <c r="AV865" s="12" t="s">
        <v>83</v>
      </c>
      <c r="AW865" s="12" t="s">
        <v>35</v>
      </c>
      <c r="AX865" s="12" t="s">
        <v>75</v>
      </c>
      <c r="AY865" s="148" t="s">
        <v>208</v>
      </c>
    </row>
    <row r="866" spans="2:65" s="12" customFormat="1" x14ac:dyDescent="0.2">
      <c r="B866" s="146"/>
      <c r="D866" s="147" t="s">
        <v>218</v>
      </c>
      <c r="E866" s="148" t="s">
        <v>19</v>
      </c>
      <c r="F866" s="149" t="s">
        <v>1213</v>
      </c>
      <c r="H866" s="148" t="s">
        <v>19</v>
      </c>
      <c r="I866" s="150"/>
      <c r="L866" s="146"/>
      <c r="M866" s="151"/>
      <c r="T866" s="152"/>
      <c r="AT866" s="148" t="s">
        <v>218</v>
      </c>
      <c r="AU866" s="148" t="s">
        <v>85</v>
      </c>
      <c r="AV866" s="12" t="s">
        <v>83</v>
      </c>
      <c r="AW866" s="12" t="s">
        <v>35</v>
      </c>
      <c r="AX866" s="12" t="s">
        <v>75</v>
      </c>
      <c r="AY866" s="148" t="s">
        <v>208</v>
      </c>
    </row>
    <row r="867" spans="2:65" s="13" customFormat="1" x14ac:dyDescent="0.2">
      <c r="B867" s="153"/>
      <c r="D867" s="147" t="s">
        <v>218</v>
      </c>
      <c r="E867" s="154" t="s">
        <v>19</v>
      </c>
      <c r="F867" s="155" t="s">
        <v>1214</v>
      </c>
      <c r="H867" s="156">
        <v>30.143999999999998</v>
      </c>
      <c r="I867" s="157"/>
      <c r="L867" s="153"/>
      <c r="M867" s="158"/>
      <c r="T867" s="159"/>
      <c r="AT867" s="154" t="s">
        <v>218</v>
      </c>
      <c r="AU867" s="154" t="s">
        <v>85</v>
      </c>
      <c r="AV867" s="13" t="s">
        <v>85</v>
      </c>
      <c r="AW867" s="13" t="s">
        <v>35</v>
      </c>
      <c r="AX867" s="13" t="s">
        <v>75</v>
      </c>
      <c r="AY867" s="154" t="s">
        <v>208</v>
      </c>
    </row>
    <row r="868" spans="2:65" s="14" customFormat="1" x14ac:dyDescent="0.2">
      <c r="B868" s="160"/>
      <c r="D868" s="147" t="s">
        <v>218</v>
      </c>
      <c r="E868" s="161" t="s">
        <v>19</v>
      </c>
      <c r="F868" s="162" t="s">
        <v>221</v>
      </c>
      <c r="H868" s="163">
        <v>30.143999999999998</v>
      </c>
      <c r="I868" s="164"/>
      <c r="L868" s="160"/>
      <c r="M868" s="165"/>
      <c r="T868" s="166"/>
      <c r="AT868" s="161" t="s">
        <v>218</v>
      </c>
      <c r="AU868" s="161" t="s">
        <v>85</v>
      </c>
      <c r="AV868" s="14" t="s">
        <v>214</v>
      </c>
      <c r="AW868" s="14" t="s">
        <v>35</v>
      </c>
      <c r="AX868" s="14" t="s">
        <v>83</v>
      </c>
      <c r="AY868" s="161" t="s">
        <v>208</v>
      </c>
    </row>
    <row r="869" spans="2:65" s="13" customFormat="1" x14ac:dyDescent="0.2">
      <c r="B869" s="153"/>
      <c r="D869" s="147" t="s">
        <v>218</v>
      </c>
      <c r="F869" s="155" t="s">
        <v>1215</v>
      </c>
      <c r="H869" s="156">
        <v>3.2000000000000001E-2</v>
      </c>
      <c r="I869" s="157"/>
      <c r="L869" s="153"/>
      <c r="M869" s="158"/>
      <c r="T869" s="159"/>
      <c r="AT869" s="154" t="s">
        <v>218</v>
      </c>
      <c r="AU869" s="154" t="s">
        <v>85</v>
      </c>
      <c r="AV869" s="13" t="s">
        <v>85</v>
      </c>
      <c r="AW869" s="13" t="s">
        <v>4</v>
      </c>
      <c r="AX869" s="13" t="s">
        <v>83</v>
      </c>
      <c r="AY869" s="154" t="s">
        <v>208</v>
      </c>
    </row>
    <row r="870" spans="2:65" s="1" customFormat="1" ht="33.4" customHeight="1" x14ac:dyDescent="0.2">
      <c r="B870" s="33"/>
      <c r="C870" s="129" t="s">
        <v>1216</v>
      </c>
      <c r="D870" s="129" t="s">
        <v>210</v>
      </c>
      <c r="E870" s="130" t="s">
        <v>1217</v>
      </c>
      <c r="F870" s="131" t="s">
        <v>1218</v>
      </c>
      <c r="G870" s="132" t="s">
        <v>264</v>
      </c>
      <c r="H870" s="133">
        <v>0.54600000000000004</v>
      </c>
      <c r="I870" s="134"/>
      <c r="J870" s="135">
        <f>ROUND(I870*H870,2)</f>
        <v>0</v>
      </c>
      <c r="K870" s="131" t="s">
        <v>213</v>
      </c>
      <c r="L870" s="33"/>
      <c r="M870" s="136" t="s">
        <v>19</v>
      </c>
      <c r="N870" s="137" t="s">
        <v>46</v>
      </c>
      <c r="P870" s="138">
        <f>O870*H870</f>
        <v>0</v>
      </c>
      <c r="Q870" s="138">
        <v>0</v>
      </c>
      <c r="R870" s="138">
        <f>Q870*H870</f>
        <v>0</v>
      </c>
      <c r="S870" s="138">
        <v>0</v>
      </c>
      <c r="T870" s="139">
        <f>S870*H870</f>
        <v>0</v>
      </c>
      <c r="AR870" s="140" t="s">
        <v>312</v>
      </c>
      <c r="AT870" s="140" t="s">
        <v>210</v>
      </c>
      <c r="AU870" s="140" t="s">
        <v>85</v>
      </c>
      <c r="AY870" s="18" t="s">
        <v>208</v>
      </c>
      <c r="BE870" s="141">
        <f>IF(N870="základní",J870,0)</f>
        <v>0</v>
      </c>
      <c r="BF870" s="141">
        <f>IF(N870="snížená",J870,0)</f>
        <v>0</v>
      </c>
      <c r="BG870" s="141">
        <f>IF(N870="zákl. přenesená",J870,0)</f>
        <v>0</v>
      </c>
      <c r="BH870" s="141">
        <f>IF(N870="sníž. přenesená",J870,0)</f>
        <v>0</v>
      </c>
      <c r="BI870" s="141">
        <f>IF(N870="nulová",J870,0)</f>
        <v>0</v>
      </c>
      <c r="BJ870" s="18" t="s">
        <v>83</v>
      </c>
      <c r="BK870" s="141">
        <f>ROUND(I870*H870,2)</f>
        <v>0</v>
      </c>
      <c r="BL870" s="18" t="s">
        <v>312</v>
      </c>
      <c r="BM870" s="140" t="s">
        <v>1219</v>
      </c>
    </row>
    <row r="871" spans="2:65" s="1" customFormat="1" x14ac:dyDescent="0.2">
      <c r="B871" s="33"/>
      <c r="D871" s="142" t="s">
        <v>216</v>
      </c>
      <c r="F871" s="143" t="s">
        <v>1220</v>
      </c>
      <c r="I871" s="144"/>
      <c r="L871" s="33"/>
      <c r="M871" s="145"/>
      <c r="T871" s="54"/>
      <c r="AT871" s="18" t="s">
        <v>216</v>
      </c>
      <c r="AU871" s="18" t="s">
        <v>85</v>
      </c>
    </row>
    <row r="872" spans="2:65" s="11" customFormat="1" ht="22.75" customHeight="1" x14ac:dyDescent="0.25">
      <c r="B872" s="117"/>
      <c r="D872" s="118" t="s">
        <v>74</v>
      </c>
      <c r="E872" s="127" t="s">
        <v>1221</v>
      </c>
      <c r="F872" s="127" t="s">
        <v>1222</v>
      </c>
      <c r="I872" s="120"/>
      <c r="J872" s="128">
        <f>BK872</f>
        <v>0</v>
      </c>
      <c r="L872" s="117"/>
      <c r="M872" s="122"/>
      <c r="P872" s="123">
        <f>SUM(P873:P996)</f>
        <v>0</v>
      </c>
      <c r="R872" s="123">
        <f>SUM(R873:R996)</f>
        <v>5.8122677200000004</v>
      </c>
      <c r="T872" s="124">
        <f>SUM(T873:T996)</f>
        <v>12.478836179999998</v>
      </c>
      <c r="AR872" s="118" t="s">
        <v>85</v>
      </c>
      <c r="AT872" s="125" t="s">
        <v>74</v>
      </c>
      <c r="AU872" s="125" t="s">
        <v>83</v>
      </c>
      <c r="AY872" s="118" t="s">
        <v>208</v>
      </c>
      <c r="BK872" s="126">
        <f>SUM(BK873:BK996)</f>
        <v>0</v>
      </c>
    </row>
    <row r="873" spans="2:65" s="1" customFormat="1" ht="15.75" customHeight="1" x14ac:dyDescent="0.2">
      <c r="B873" s="33"/>
      <c r="C873" s="129" t="s">
        <v>1223</v>
      </c>
      <c r="D873" s="129" t="s">
        <v>210</v>
      </c>
      <c r="E873" s="130" t="s">
        <v>1224</v>
      </c>
      <c r="F873" s="131" t="s">
        <v>1225</v>
      </c>
      <c r="G873" s="132" t="s">
        <v>109</v>
      </c>
      <c r="H873" s="133">
        <v>132.06</v>
      </c>
      <c r="I873" s="134"/>
      <c r="J873" s="135">
        <f>ROUND(I873*H873,2)</f>
        <v>0</v>
      </c>
      <c r="K873" s="131" t="s">
        <v>213</v>
      </c>
      <c r="L873" s="33"/>
      <c r="M873" s="136" t="s">
        <v>19</v>
      </c>
      <c r="N873" s="137" t="s">
        <v>46</v>
      </c>
      <c r="P873" s="138">
        <f>O873*H873</f>
        <v>0</v>
      </c>
      <c r="Q873" s="138">
        <v>0</v>
      </c>
      <c r="R873" s="138">
        <f>Q873*H873</f>
        <v>0</v>
      </c>
      <c r="S873" s="138">
        <v>0</v>
      </c>
      <c r="T873" s="139">
        <f>S873*H873</f>
        <v>0</v>
      </c>
      <c r="AR873" s="140" t="s">
        <v>312</v>
      </c>
      <c r="AT873" s="140" t="s">
        <v>210</v>
      </c>
      <c r="AU873" s="140" t="s">
        <v>85</v>
      </c>
      <c r="AY873" s="18" t="s">
        <v>208</v>
      </c>
      <c r="BE873" s="141">
        <f>IF(N873="základní",J873,0)</f>
        <v>0</v>
      </c>
      <c r="BF873" s="141">
        <f>IF(N873="snížená",J873,0)</f>
        <v>0</v>
      </c>
      <c r="BG873" s="141">
        <f>IF(N873="zákl. přenesená",J873,0)</f>
        <v>0</v>
      </c>
      <c r="BH873" s="141">
        <f>IF(N873="sníž. přenesená",J873,0)</f>
        <v>0</v>
      </c>
      <c r="BI873" s="141">
        <f>IF(N873="nulová",J873,0)</f>
        <v>0</v>
      </c>
      <c r="BJ873" s="18" t="s">
        <v>83</v>
      </c>
      <c r="BK873" s="141">
        <f>ROUND(I873*H873,2)</f>
        <v>0</v>
      </c>
      <c r="BL873" s="18" t="s">
        <v>312</v>
      </c>
      <c r="BM873" s="140" t="s">
        <v>1226</v>
      </c>
    </row>
    <row r="874" spans="2:65" s="1" customFormat="1" x14ac:dyDescent="0.2">
      <c r="B874" s="33"/>
      <c r="D874" s="142" t="s">
        <v>216</v>
      </c>
      <c r="F874" s="143" t="s">
        <v>1227</v>
      </c>
      <c r="I874" s="144"/>
      <c r="L874" s="33"/>
      <c r="M874" s="145"/>
      <c r="T874" s="54"/>
      <c r="AT874" s="18" t="s">
        <v>216</v>
      </c>
      <c r="AU874" s="18" t="s">
        <v>85</v>
      </c>
    </row>
    <row r="875" spans="2:65" s="12" customFormat="1" x14ac:dyDescent="0.2">
      <c r="B875" s="146"/>
      <c r="D875" s="147" t="s">
        <v>218</v>
      </c>
      <c r="E875" s="148" t="s">
        <v>19</v>
      </c>
      <c r="F875" s="149" t="s">
        <v>278</v>
      </c>
      <c r="H875" s="148" t="s">
        <v>19</v>
      </c>
      <c r="I875" s="150"/>
      <c r="L875" s="146"/>
      <c r="M875" s="151"/>
      <c r="T875" s="152"/>
      <c r="AT875" s="148" t="s">
        <v>218</v>
      </c>
      <c r="AU875" s="148" t="s">
        <v>85</v>
      </c>
      <c r="AV875" s="12" t="s">
        <v>83</v>
      </c>
      <c r="AW875" s="12" t="s">
        <v>35</v>
      </c>
      <c r="AX875" s="12" t="s">
        <v>75</v>
      </c>
      <c r="AY875" s="148" t="s">
        <v>208</v>
      </c>
    </row>
    <row r="876" spans="2:65" s="13" customFormat="1" x14ac:dyDescent="0.2">
      <c r="B876" s="153"/>
      <c r="D876" s="147" t="s">
        <v>218</v>
      </c>
      <c r="E876" s="154" t="s">
        <v>19</v>
      </c>
      <c r="F876" s="155" t="s">
        <v>1228</v>
      </c>
      <c r="H876" s="156">
        <v>132.06</v>
      </c>
      <c r="I876" s="157"/>
      <c r="L876" s="153"/>
      <c r="M876" s="158"/>
      <c r="T876" s="159"/>
      <c r="AT876" s="154" t="s">
        <v>218</v>
      </c>
      <c r="AU876" s="154" t="s">
        <v>85</v>
      </c>
      <c r="AV876" s="13" t="s">
        <v>85</v>
      </c>
      <c r="AW876" s="13" t="s">
        <v>35</v>
      </c>
      <c r="AX876" s="13" t="s">
        <v>75</v>
      </c>
      <c r="AY876" s="154" t="s">
        <v>208</v>
      </c>
    </row>
    <row r="877" spans="2:65" s="14" customFormat="1" x14ac:dyDescent="0.2">
      <c r="B877" s="160"/>
      <c r="D877" s="147" t="s">
        <v>218</v>
      </c>
      <c r="E877" s="161" t="s">
        <v>19</v>
      </c>
      <c r="F877" s="162" t="s">
        <v>221</v>
      </c>
      <c r="H877" s="163">
        <v>132.06</v>
      </c>
      <c r="I877" s="164"/>
      <c r="L877" s="160"/>
      <c r="M877" s="165"/>
      <c r="T877" s="166"/>
      <c r="AT877" s="161" t="s">
        <v>218</v>
      </c>
      <c r="AU877" s="161" t="s">
        <v>85</v>
      </c>
      <c r="AV877" s="14" t="s">
        <v>214</v>
      </c>
      <c r="AW877" s="14" t="s">
        <v>35</v>
      </c>
      <c r="AX877" s="14" t="s">
        <v>83</v>
      </c>
      <c r="AY877" s="161" t="s">
        <v>208</v>
      </c>
    </row>
    <row r="878" spans="2:65" s="1" customFormat="1" ht="15.75" customHeight="1" x14ac:dyDescent="0.2">
      <c r="B878" s="33"/>
      <c r="C878" s="129" t="s">
        <v>1229</v>
      </c>
      <c r="D878" s="129" t="s">
        <v>210</v>
      </c>
      <c r="E878" s="130" t="s">
        <v>1230</v>
      </c>
      <c r="F878" s="131" t="s">
        <v>1231</v>
      </c>
      <c r="G878" s="132" t="s">
        <v>109</v>
      </c>
      <c r="H878" s="133">
        <v>132.06</v>
      </c>
      <c r="I878" s="134"/>
      <c r="J878" s="135">
        <f>ROUND(I878*H878,2)</f>
        <v>0</v>
      </c>
      <c r="K878" s="131" t="s">
        <v>213</v>
      </c>
      <c r="L878" s="33"/>
      <c r="M878" s="136" t="s">
        <v>19</v>
      </c>
      <c r="N878" s="137" t="s">
        <v>46</v>
      </c>
      <c r="P878" s="138">
        <f>O878*H878</f>
        <v>0</v>
      </c>
      <c r="Q878" s="138">
        <v>2.9999999999999997E-4</v>
      </c>
      <c r="R878" s="138">
        <f>Q878*H878</f>
        <v>3.9618E-2</v>
      </c>
      <c r="S878" s="138">
        <v>0</v>
      </c>
      <c r="T878" s="139">
        <f>S878*H878</f>
        <v>0</v>
      </c>
      <c r="AR878" s="140" t="s">
        <v>312</v>
      </c>
      <c r="AT878" s="140" t="s">
        <v>210</v>
      </c>
      <c r="AU878" s="140" t="s">
        <v>85</v>
      </c>
      <c r="AY878" s="18" t="s">
        <v>208</v>
      </c>
      <c r="BE878" s="141">
        <f>IF(N878="základní",J878,0)</f>
        <v>0</v>
      </c>
      <c r="BF878" s="141">
        <f>IF(N878="snížená",J878,0)</f>
        <v>0</v>
      </c>
      <c r="BG878" s="141">
        <f>IF(N878="zákl. přenesená",J878,0)</f>
        <v>0</v>
      </c>
      <c r="BH878" s="141">
        <f>IF(N878="sníž. přenesená",J878,0)</f>
        <v>0</v>
      </c>
      <c r="BI878" s="141">
        <f>IF(N878="nulová",J878,0)</f>
        <v>0</v>
      </c>
      <c r="BJ878" s="18" t="s">
        <v>83</v>
      </c>
      <c r="BK878" s="141">
        <f>ROUND(I878*H878,2)</f>
        <v>0</v>
      </c>
      <c r="BL878" s="18" t="s">
        <v>312</v>
      </c>
      <c r="BM878" s="140" t="s">
        <v>1232</v>
      </c>
    </row>
    <row r="879" spans="2:65" s="1" customFormat="1" x14ac:dyDescent="0.2">
      <c r="B879" s="33"/>
      <c r="D879" s="142" t="s">
        <v>216</v>
      </c>
      <c r="F879" s="143" t="s">
        <v>1233</v>
      </c>
      <c r="I879" s="144"/>
      <c r="L879" s="33"/>
      <c r="M879" s="145"/>
      <c r="T879" s="54"/>
      <c r="AT879" s="18" t="s">
        <v>216</v>
      </c>
      <c r="AU879" s="18" t="s">
        <v>85</v>
      </c>
    </row>
    <row r="880" spans="2:65" s="12" customFormat="1" x14ac:dyDescent="0.2">
      <c r="B880" s="146"/>
      <c r="D880" s="147" t="s">
        <v>218</v>
      </c>
      <c r="E880" s="148" t="s">
        <v>19</v>
      </c>
      <c r="F880" s="149" t="s">
        <v>278</v>
      </c>
      <c r="H880" s="148" t="s">
        <v>19</v>
      </c>
      <c r="I880" s="150"/>
      <c r="L880" s="146"/>
      <c r="M880" s="151"/>
      <c r="T880" s="152"/>
      <c r="AT880" s="148" t="s">
        <v>218</v>
      </c>
      <c r="AU880" s="148" t="s">
        <v>85</v>
      </c>
      <c r="AV880" s="12" t="s">
        <v>83</v>
      </c>
      <c r="AW880" s="12" t="s">
        <v>35</v>
      </c>
      <c r="AX880" s="12" t="s">
        <v>75</v>
      </c>
      <c r="AY880" s="148" t="s">
        <v>208</v>
      </c>
    </row>
    <row r="881" spans="2:65" s="13" customFormat="1" x14ac:dyDescent="0.2">
      <c r="B881" s="153"/>
      <c r="D881" s="147" t="s">
        <v>218</v>
      </c>
      <c r="E881" s="154" t="s">
        <v>19</v>
      </c>
      <c r="F881" s="155" t="s">
        <v>1228</v>
      </c>
      <c r="H881" s="156">
        <v>132.06</v>
      </c>
      <c r="I881" s="157"/>
      <c r="L881" s="153"/>
      <c r="M881" s="158"/>
      <c r="T881" s="159"/>
      <c r="AT881" s="154" t="s">
        <v>218</v>
      </c>
      <c r="AU881" s="154" t="s">
        <v>85</v>
      </c>
      <c r="AV881" s="13" t="s">
        <v>85</v>
      </c>
      <c r="AW881" s="13" t="s">
        <v>35</v>
      </c>
      <c r="AX881" s="13" t="s">
        <v>75</v>
      </c>
      <c r="AY881" s="154" t="s">
        <v>208</v>
      </c>
    </row>
    <row r="882" spans="2:65" s="14" customFormat="1" x14ac:dyDescent="0.2">
      <c r="B882" s="160"/>
      <c r="D882" s="147" t="s">
        <v>218</v>
      </c>
      <c r="E882" s="161" t="s">
        <v>19</v>
      </c>
      <c r="F882" s="162" t="s">
        <v>221</v>
      </c>
      <c r="H882" s="163">
        <v>132.06</v>
      </c>
      <c r="I882" s="164"/>
      <c r="L882" s="160"/>
      <c r="M882" s="165"/>
      <c r="T882" s="166"/>
      <c r="AT882" s="161" t="s">
        <v>218</v>
      </c>
      <c r="AU882" s="161" t="s">
        <v>85</v>
      </c>
      <c r="AV882" s="14" t="s">
        <v>214</v>
      </c>
      <c r="AW882" s="14" t="s">
        <v>35</v>
      </c>
      <c r="AX882" s="14" t="s">
        <v>83</v>
      </c>
      <c r="AY882" s="161" t="s">
        <v>208</v>
      </c>
    </row>
    <row r="883" spans="2:65" s="1" customFormat="1" ht="24.75" customHeight="1" x14ac:dyDescent="0.2">
      <c r="B883" s="33"/>
      <c r="C883" s="129" t="s">
        <v>1234</v>
      </c>
      <c r="D883" s="129" t="s">
        <v>210</v>
      </c>
      <c r="E883" s="130" t="s">
        <v>1235</v>
      </c>
      <c r="F883" s="131" t="s">
        <v>1236</v>
      </c>
      <c r="G883" s="132" t="s">
        <v>109</v>
      </c>
      <c r="H883" s="133">
        <v>132.06</v>
      </c>
      <c r="I883" s="134"/>
      <c r="J883" s="135">
        <f>ROUND(I883*H883,2)</f>
        <v>0</v>
      </c>
      <c r="K883" s="131" t="s">
        <v>213</v>
      </c>
      <c r="L883" s="33"/>
      <c r="M883" s="136" t="s">
        <v>19</v>
      </c>
      <c r="N883" s="137" t="s">
        <v>46</v>
      </c>
      <c r="P883" s="138">
        <f>O883*H883</f>
        <v>0</v>
      </c>
      <c r="Q883" s="138">
        <v>7.5799999999999999E-3</v>
      </c>
      <c r="R883" s="138">
        <f>Q883*H883</f>
        <v>1.0010148000000001</v>
      </c>
      <c r="S883" s="138">
        <v>0</v>
      </c>
      <c r="T883" s="139">
        <f>S883*H883</f>
        <v>0</v>
      </c>
      <c r="AR883" s="140" t="s">
        <v>312</v>
      </c>
      <c r="AT883" s="140" t="s">
        <v>210</v>
      </c>
      <c r="AU883" s="140" t="s">
        <v>85</v>
      </c>
      <c r="AY883" s="18" t="s">
        <v>208</v>
      </c>
      <c r="BE883" s="141">
        <f>IF(N883="základní",J883,0)</f>
        <v>0</v>
      </c>
      <c r="BF883" s="141">
        <f>IF(N883="snížená",J883,0)</f>
        <v>0</v>
      </c>
      <c r="BG883" s="141">
        <f>IF(N883="zákl. přenesená",J883,0)</f>
        <v>0</v>
      </c>
      <c r="BH883" s="141">
        <f>IF(N883="sníž. přenesená",J883,0)</f>
        <v>0</v>
      </c>
      <c r="BI883" s="141">
        <f>IF(N883="nulová",J883,0)</f>
        <v>0</v>
      </c>
      <c r="BJ883" s="18" t="s">
        <v>83</v>
      </c>
      <c r="BK883" s="141">
        <f>ROUND(I883*H883,2)</f>
        <v>0</v>
      </c>
      <c r="BL883" s="18" t="s">
        <v>312</v>
      </c>
      <c r="BM883" s="140" t="s">
        <v>1237</v>
      </c>
    </row>
    <row r="884" spans="2:65" s="1" customFormat="1" x14ac:dyDescent="0.2">
      <c r="B884" s="33"/>
      <c r="D884" s="142" t="s">
        <v>216</v>
      </c>
      <c r="F884" s="143" t="s">
        <v>1238</v>
      </c>
      <c r="I884" s="144"/>
      <c r="L884" s="33"/>
      <c r="M884" s="145"/>
      <c r="T884" s="54"/>
      <c r="AT884" s="18" t="s">
        <v>216</v>
      </c>
      <c r="AU884" s="18" t="s">
        <v>85</v>
      </c>
    </row>
    <row r="885" spans="2:65" s="12" customFormat="1" x14ac:dyDescent="0.2">
      <c r="B885" s="146"/>
      <c r="D885" s="147" t="s">
        <v>218</v>
      </c>
      <c r="E885" s="148" t="s">
        <v>19</v>
      </c>
      <c r="F885" s="149" t="s">
        <v>278</v>
      </c>
      <c r="H885" s="148" t="s">
        <v>19</v>
      </c>
      <c r="I885" s="150"/>
      <c r="L885" s="146"/>
      <c r="M885" s="151"/>
      <c r="T885" s="152"/>
      <c r="AT885" s="148" t="s">
        <v>218</v>
      </c>
      <c r="AU885" s="148" t="s">
        <v>85</v>
      </c>
      <c r="AV885" s="12" t="s">
        <v>83</v>
      </c>
      <c r="AW885" s="12" t="s">
        <v>35</v>
      </c>
      <c r="AX885" s="12" t="s">
        <v>75</v>
      </c>
      <c r="AY885" s="148" t="s">
        <v>208</v>
      </c>
    </row>
    <row r="886" spans="2:65" s="13" customFormat="1" x14ac:dyDescent="0.2">
      <c r="B886" s="153"/>
      <c r="D886" s="147" t="s">
        <v>218</v>
      </c>
      <c r="E886" s="154" t="s">
        <v>19</v>
      </c>
      <c r="F886" s="155" t="s">
        <v>1228</v>
      </c>
      <c r="H886" s="156">
        <v>132.06</v>
      </c>
      <c r="I886" s="157"/>
      <c r="L886" s="153"/>
      <c r="M886" s="158"/>
      <c r="T886" s="159"/>
      <c r="AT886" s="154" t="s">
        <v>218</v>
      </c>
      <c r="AU886" s="154" t="s">
        <v>85</v>
      </c>
      <c r="AV886" s="13" t="s">
        <v>85</v>
      </c>
      <c r="AW886" s="13" t="s">
        <v>35</v>
      </c>
      <c r="AX886" s="13" t="s">
        <v>75</v>
      </c>
      <c r="AY886" s="154" t="s">
        <v>208</v>
      </c>
    </row>
    <row r="887" spans="2:65" s="14" customFormat="1" x14ac:dyDescent="0.2">
      <c r="B887" s="160"/>
      <c r="D887" s="147" t="s">
        <v>218</v>
      </c>
      <c r="E887" s="161" t="s">
        <v>19</v>
      </c>
      <c r="F887" s="162" t="s">
        <v>221</v>
      </c>
      <c r="H887" s="163">
        <v>132.06</v>
      </c>
      <c r="I887" s="164"/>
      <c r="L887" s="160"/>
      <c r="M887" s="165"/>
      <c r="T887" s="166"/>
      <c r="AT887" s="161" t="s">
        <v>218</v>
      </c>
      <c r="AU887" s="161" t="s">
        <v>85</v>
      </c>
      <c r="AV887" s="14" t="s">
        <v>214</v>
      </c>
      <c r="AW887" s="14" t="s">
        <v>35</v>
      </c>
      <c r="AX887" s="14" t="s">
        <v>83</v>
      </c>
      <c r="AY887" s="161" t="s">
        <v>208</v>
      </c>
    </row>
    <row r="888" spans="2:65" s="1" customFormat="1" ht="15.75" customHeight="1" x14ac:dyDescent="0.2">
      <c r="B888" s="33"/>
      <c r="C888" s="129" t="s">
        <v>1239</v>
      </c>
      <c r="D888" s="129" t="s">
        <v>210</v>
      </c>
      <c r="E888" s="130" t="s">
        <v>1240</v>
      </c>
      <c r="F888" s="131" t="s">
        <v>1241</v>
      </c>
      <c r="G888" s="132" t="s">
        <v>123</v>
      </c>
      <c r="H888" s="133">
        <v>127.377</v>
      </c>
      <c r="I888" s="134"/>
      <c r="J888" s="135">
        <f>ROUND(I888*H888,2)</f>
        <v>0</v>
      </c>
      <c r="K888" s="131" t="s">
        <v>213</v>
      </c>
      <c r="L888" s="33"/>
      <c r="M888" s="136" t="s">
        <v>19</v>
      </c>
      <c r="N888" s="137" t="s">
        <v>46</v>
      </c>
      <c r="P888" s="138">
        <f>O888*H888</f>
        <v>0</v>
      </c>
      <c r="Q888" s="138">
        <v>0</v>
      </c>
      <c r="R888" s="138">
        <f>Q888*H888</f>
        <v>0</v>
      </c>
      <c r="S888" s="138">
        <v>1.174E-2</v>
      </c>
      <c r="T888" s="139">
        <f>S888*H888</f>
        <v>1.4954059799999999</v>
      </c>
      <c r="AR888" s="140" t="s">
        <v>312</v>
      </c>
      <c r="AT888" s="140" t="s">
        <v>210</v>
      </c>
      <c r="AU888" s="140" t="s">
        <v>85</v>
      </c>
      <c r="AY888" s="18" t="s">
        <v>208</v>
      </c>
      <c r="BE888" s="141">
        <f>IF(N888="základní",J888,0)</f>
        <v>0</v>
      </c>
      <c r="BF888" s="141">
        <f>IF(N888="snížená",J888,0)</f>
        <v>0</v>
      </c>
      <c r="BG888" s="141">
        <f>IF(N888="zákl. přenesená",J888,0)</f>
        <v>0</v>
      </c>
      <c r="BH888" s="141">
        <f>IF(N888="sníž. přenesená",J888,0)</f>
        <v>0</v>
      </c>
      <c r="BI888" s="141">
        <f>IF(N888="nulová",J888,0)</f>
        <v>0</v>
      </c>
      <c r="BJ888" s="18" t="s">
        <v>83</v>
      </c>
      <c r="BK888" s="141">
        <f>ROUND(I888*H888,2)</f>
        <v>0</v>
      </c>
      <c r="BL888" s="18" t="s">
        <v>312</v>
      </c>
      <c r="BM888" s="140" t="s">
        <v>1242</v>
      </c>
    </row>
    <row r="889" spans="2:65" s="1" customFormat="1" x14ac:dyDescent="0.2">
      <c r="B889" s="33"/>
      <c r="D889" s="142" t="s">
        <v>216</v>
      </c>
      <c r="F889" s="143" t="s">
        <v>1243</v>
      </c>
      <c r="I889" s="144"/>
      <c r="L889" s="33"/>
      <c r="M889" s="145"/>
      <c r="T889" s="54"/>
      <c r="AT889" s="18" t="s">
        <v>216</v>
      </c>
      <c r="AU889" s="18" t="s">
        <v>85</v>
      </c>
    </row>
    <row r="890" spans="2:65" s="12" customFormat="1" x14ac:dyDescent="0.2">
      <c r="B890" s="146"/>
      <c r="D890" s="147" t="s">
        <v>218</v>
      </c>
      <c r="E890" s="148" t="s">
        <v>19</v>
      </c>
      <c r="F890" s="149" t="s">
        <v>689</v>
      </c>
      <c r="H890" s="148" t="s">
        <v>19</v>
      </c>
      <c r="I890" s="150"/>
      <c r="L890" s="146"/>
      <c r="M890" s="151"/>
      <c r="T890" s="152"/>
      <c r="AT890" s="148" t="s">
        <v>218</v>
      </c>
      <c r="AU890" s="148" t="s">
        <v>85</v>
      </c>
      <c r="AV890" s="12" t="s">
        <v>83</v>
      </c>
      <c r="AW890" s="12" t="s">
        <v>35</v>
      </c>
      <c r="AX890" s="12" t="s">
        <v>75</v>
      </c>
      <c r="AY890" s="148" t="s">
        <v>208</v>
      </c>
    </row>
    <row r="891" spans="2:65" s="13" customFormat="1" x14ac:dyDescent="0.2">
      <c r="B891" s="153"/>
      <c r="D891" s="147" t="s">
        <v>218</v>
      </c>
      <c r="E891" s="154" t="s">
        <v>19</v>
      </c>
      <c r="F891" s="155" t="s">
        <v>1244</v>
      </c>
      <c r="H891" s="156">
        <v>6.6050000000000004</v>
      </c>
      <c r="I891" s="157"/>
      <c r="L891" s="153"/>
      <c r="M891" s="158"/>
      <c r="T891" s="159"/>
      <c r="AT891" s="154" t="s">
        <v>218</v>
      </c>
      <c r="AU891" s="154" t="s">
        <v>85</v>
      </c>
      <c r="AV891" s="13" t="s">
        <v>85</v>
      </c>
      <c r="AW891" s="13" t="s">
        <v>35</v>
      </c>
      <c r="AX891" s="13" t="s">
        <v>75</v>
      </c>
      <c r="AY891" s="154" t="s">
        <v>208</v>
      </c>
    </row>
    <row r="892" spans="2:65" s="13" customFormat="1" x14ac:dyDescent="0.2">
      <c r="B892" s="153"/>
      <c r="D892" s="147" t="s">
        <v>218</v>
      </c>
      <c r="E892" s="154" t="s">
        <v>19</v>
      </c>
      <c r="F892" s="155" t="s">
        <v>1245</v>
      </c>
      <c r="H892" s="156">
        <v>18.23</v>
      </c>
      <c r="I892" s="157"/>
      <c r="L892" s="153"/>
      <c r="M892" s="158"/>
      <c r="T892" s="159"/>
      <c r="AT892" s="154" t="s">
        <v>218</v>
      </c>
      <c r="AU892" s="154" t="s">
        <v>85</v>
      </c>
      <c r="AV892" s="13" t="s">
        <v>85</v>
      </c>
      <c r="AW892" s="13" t="s">
        <v>35</v>
      </c>
      <c r="AX892" s="13" t="s">
        <v>75</v>
      </c>
      <c r="AY892" s="154" t="s">
        <v>208</v>
      </c>
    </row>
    <row r="893" spans="2:65" s="13" customFormat="1" x14ac:dyDescent="0.2">
      <c r="B893" s="153"/>
      <c r="D893" s="147" t="s">
        <v>218</v>
      </c>
      <c r="E893" s="154" t="s">
        <v>19</v>
      </c>
      <c r="F893" s="155" t="s">
        <v>1246</v>
      </c>
      <c r="H893" s="156">
        <v>15.28</v>
      </c>
      <c r="I893" s="157"/>
      <c r="L893" s="153"/>
      <c r="M893" s="158"/>
      <c r="T893" s="159"/>
      <c r="AT893" s="154" t="s">
        <v>218</v>
      </c>
      <c r="AU893" s="154" t="s">
        <v>85</v>
      </c>
      <c r="AV893" s="13" t="s">
        <v>85</v>
      </c>
      <c r="AW893" s="13" t="s">
        <v>35</v>
      </c>
      <c r="AX893" s="13" t="s">
        <v>75</v>
      </c>
      <c r="AY893" s="154" t="s">
        <v>208</v>
      </c>
    </row>
    <row r="894" spans="2:65" s="13" customFormat="1" x14ac:dyDescent="0.2">
      <c r="B894" s="153"/>
      <c r="D894" s="147" t="s">
        <v>218</v>
      </c>
      <c r="E894" s="154" t="s">
        <v>19</v>
      </c>
      <c r="F894" s="155" t="s">
        <v>1247</v>
      </c>
      <c r="H894" s="156">
        <v>3.09</v>
      </c>
      <c r="I894" s="157"/>
      <c r="L894" s="153"/>
      <c r="M894" s="158"/>
      <c r="T894" s="159"/>
      <c r="AT894" s="154" t="s">
        <v>218</v>
      </c>
      <c r="AU894" s="154" t="s">
        <v>85</v>
      </c>
      <c r="AV894" s="13" t="s">
        <v>85</v>
      </c>
      <c r="AW894" s="13" t="s">
        <v>35</v>
      </c>
      <c r="AX894" s="13" t="s">
        <v>75</v>
      </c>
      <c r="AY894" s="154" t="s">
        <v>208</v>
      </c>
    </row>
    <row r="895" spans="2:65" s="13" customFormat="1" x14ac:dyDescent="0.2">
      <c r="B895" s="153"/>
      <c r="D895" s="147" t="s">
        <v>218</v>
      </c>
      <c r="E895" s="154" t="s">
        <v>19</v>
      </c>
      <c r="F895" s="155" t="s">
        <v>1248</v>
      </c>
      <c r="H895" s="156">
        <v>4.5510000000000002</v>
      </c>
      <c r="I895" s="157"/>
      <c r="L895" s="153"/>
      <c r="M895" s="158"/>
      <c r="T895" s="159"/>
      <c r="AT895" s="154" t="s">
        <v>218</v>
      </c>
      <c r="AU895" s="154" t="s">
        <v>85</v>
      </c>
      <c r="AV895" s="13" t="s">
        <v>85</v>
      </c>
      <c r="AW895" s="13" t="s">
        <v>35</v>
      </c>
      <c r="AX895" s="13" t="s">
        <v>75</v>
      </c>
      <c r="AY895" s="154" t="s">
        <v>208</v>
      </c>
    </row>
    <row r="896" spans="2:65" s="13" customFormat="1" x14ac:dyDescent="0.2">
      <c r="B896" s="153"/>
      <c r="D896" s="147" t="s">
        <v>218</v>
      </c>
      <c r="E896" s="154" t="s">
        <v>19</v>
      </c>
      <c r="F896" s="155" t="s">
        <v>1249</v>
      </c>
      <c r="H896" s="156">
        <v>12.23</v>
      </c>
      <c r="I896" s="157"/>
      <c r="L896" s="153"/>
      <c r="M896" s="158"/>
      <c r="T896" s="159"/>
      <c r="AT896" s="154" t="s">
        <v>218</v>
      </c>
      <c r="AU896" s="154" t="s">
        <v>85</v>
      </c>
      <c r="AV896" s="13" t="s">
        <v>85</v>
      </c>
      <c r="AW896" s="13" t="s">
        <v>35</v>
      </c>
      <c r="AX896" s="13" t="s">
        <v>75</v>
      </c>
      <c r="AY896" s="154" t="s">
        <v>208</v>
      </c>
    </row>
    <row r="897" spans="2:65" s="13" customFormat="1" x14ac:dyDescent="0.2">
      <c r="B897" s="153"/>
      <c r="D897" s="147" t="s">
        <v>218</v>
      </c>
      <c r="E897" s="154" t="s">
        <v>19</v>
      </c>
      <c r="F897" s="155" t="s">
        <v>1250</v>
      </c>
      <c r="H897" s="156">
        <v>23.88</v>
      </c>
      <c r="I897" s="157"/>
      <c r="L897" s="153"/>
      <c r="M897" s="158"/>
      <c r="T897" s="159"/>
      <c r="AT897" s="154" t="s">
        <v>218</v>
      </c>
      <c r="AU897" s="154" t="s">
        <v>85</v>
      </c>
      <c r="AV897" s="13" t="s">
        <v>85</v>
      </c>
      <c r="AW897" s="13" t="s">
        <v>35</v>
      </c>
      <c r="AX897" s="13" t="s">
        <v>75</v>
      </c>
      <c r="AY897" s="154" t="s">
        <v>208</v>
      </c>
    </row>
    <row r="898" spans="2:65" s="13" customFormat="1" x14ac:dyDescent="0.2">
      <c r="B898" s="153"/>
      <c r="D898" s="147" t="s">
        <v>218</v>
      </c>
      <c r="E898" s="154" t="s">
        <v>19</v>
      </c>
      <c r="F898" s="155" t="s">
        <v>1251</v>
      </c>
      <c r="H898" s="156">
        <v>15.02</v>
      </c>
      <c r="I898" s="157"/>
      <c r="L898" s="153"/>
      <c r="M898" s="158"/>
      <c r="T898" s="159"/>
      <c r="AT898" s="154" t="s">
        <v>218</v>
      </c>
      <c r="AU898" s="154" t="s">
        <v>85</v>
      </c>
      <c r="AV898" s="13" t="s">
        <v>85</v>
      </c>
      <c r="AW898" s="13" t="s">
        <v>35</v>
      </c>
      <c r="AX898" s="13" t="s">
        <v>75</v>
      </c>
      <c r="AY898" s="154" t="s">
        <v>208</v>
      </c>
    </row>
    <row r="899" spans="2:65" s="13" customFormat="1" x14ac:dyDescent="0.2">
      <c r="B899" s="153"/>
      <c r="D899" s="147" t="s">
        <v>218</v>
      </c>
      <c r="E899" s="154" t="s">
        <v>19</v>
      </c>
      <c r="F899" s="155" t="s">
        <v>1252</v>
      </c>
      <c r="H899" s="156">
        <v>12.5</v>
      </c>
      <c r="I899" s="157"/>
      <c r="L899" s="153"/>
      <c r="M899" s="158"/>
      <c r="T899" s="159"/>
      <c r="AT899" s="154" t="s">
        <v>218</v>
      </c>
      <c r="AU899" s="154" t="s">
        <v>85</v>
      </c>
      <c r="AV899" s="13" t="s">
        <v>85</v>
      </c>
      <c r="AW899" s="13" t="s">
        <v>35</v>
      </c>
      <c r="AX899" s="13" t="s">
        <v>75</v>
      </c>
      <c r="AY899" s="154" t="s">
        <v>208</v>
      </c>
    </row>
    <row r="900" spans="2:65" s="13" customFormat="1" x14ac:dyDescent="0.2">
      <c r="B900" s="153"/>
      <c r="D900" s="147" t="s">
        <v>218</v>
      </c>
      <c r="E900" s="154" t="s">
        <v>19</v>
      </c>
      <c r="F900" s="155" t="s">
        <v>1253</v>
      </c>
      <c r="H900" s="156">
        <v>2.375</v>
      </c>
      <c r="I900" s="157"/>
      <c r="L900" s="153"/>
      <c r="M900" s="158"/>
      <c r="T900" s="159"/>
      <c r="AT900" s="154" t="s">
        <v>218</v>
      </c>
      <c r="AU900" s="154" t="s">
        <v>85</v>
      </c>
      <c r="AV900" s="13" t="s">
        <v>85</v>
      </c>
      <c r="AW900" s="13" t="s">
        <v>35</v>
      </c>
      <c r="AX900" s="13" t="s">
        <v>75</v>
      </c>
      <c r="AY900" s="154" t="s">
        <v>208</v>
      </c>
    </row>
    <row r="901" spans="2:65" s="13" customFormat="1" x14ac:dyDescent="0.2">
      <c r="B901" s="153"/>
      <c r="D901" s="147" t="s">
        <v>218</v>
      </c>
      <c r="E901" s="154" t="s">
        <v>19</v>
      </c>
      <c r="F901" s="155" t="s">
        <v>1254</v>
      </c>
      <c r="H901" s="156">
        <v>2.48</v>
      </c>
      <c r="I901" s="157"/>
      <c r="L901" s="153"/>
      <c r="M901" s="158"/>
      <c r="T901" s="159"/>
      <c r="AT901" s="154" t="s">
        <v>218</v>
      </c>
      <c r="AU901" s="154" t="s">
        <v>85</v>
      </c>
      <c r="AV901" s="13" t="s">
        <v>85</v>
      </c>
      <c r="AW901" s="13" t="s">
        <v>35</v>
      </c>
      <c r="AX901" s="13" t="s">
        <v>75</v>
      </c>
      <c r="AY901" s="154" t="s">
        <v>208</v>
      </c>
    </row>
    <row r="902" spans="2:65" s="13" customFormat="1" x14ac:dyDescent="0.2">
      <c r="B902" s="153"/>
      <c r="D902" s="147" t="s">
        <v>218</v>
      </c>
      <c r="E902" s="154" t="s">
        <v>19</v>
      </c>
      <c r="F902" s="155" t="s">
        <v>1255</v>
      </c>
      <c r="H902" s="156">
        <v>8.9849999999999994</v>
      </c>
      <c r="I902" s="157"/>
      <c r="L902" s="153"/>
      <c r="M902" s="158"/>
      <c r="T902" s="159"/>
      <c r="AT902" s="154" t="s">
        <v>218</v>
      </c>
      <c r="AU902" s="154" t="s">
        <v>85</v>
      </c>
      <c r="AV902" s="13" t="s">
        <v>85</v>
      </c>
      <c r="AW902" s="13" t="s">
        <v>35</v>
      </c>
      <c r="AX902" s="13" t="s">
        <v>75</v>
      </c>
      <c r="AY902" s="154" t="s">
        <v>208</v>
      </c>
    </row>
    <row r="903" spans="2:65" s="13" customFormat="1" x14ac:dyDescent="0.2">
      <c r="B903" s="153"/>
      <c r="D903" s="147" t="s">
        <v>218</v>
      </c>
      <c r="E903" s="154" t="s">
        <v>19</v>
      </c>
      <c r="F903" s="155" t="s">
        <v>1256</v>
      </c>
      <c r="H903" s="156">
        <v>2.1509999999999998</v>
      </c>
      <c r="I903" s="157"/>
      <c r="L903" s="153"/>
      <c r="M903" s="158"/>
      <c r="T903" s="159"/>
      <c r="AT903" s="154" t="s">
        <v>218</v>
      </c>
      <c r="AU903" s="154" t="s">
        <v>85</v>
      </c>
      <c r="AV903" s="13" t="s">
        <v>85</v>
      </c>
      <c r="AW903" s="13" t="s">
        <v>35</v>
      </c>
      <c r="AX903" s="13" t="s">
        <v>75</v>
      </c>
      <c r="AY903" s="154" t="s">
        <v>208</v>
      </c>
    </row>
    <row r="904" spans="2:65" s="14" customFormat="1" x14ac:dyDescent="0.2">
      <c r="B904" s="160"/>
      <c r="D904" s="147" t="s">
        <v>218</v>
      </c>
      <c r="E904" s="161" t="s">
        <v>19</v>
      </c>
      <c r="F904" s="162" t="s">
        <v>221</v>
      </c>
      <c r="H904" s="163">
        <v>127.377</v>
      </c>
      <c r="I904" s="164"/>
      <c r="L904" s="160"/>
      <c r="M904" s="165"/>
      <c r="T904" s="166"/>
      <c r="AT904" s="161" t="s">
        <v>218</v>
      </c>
      <c r="AU904" s="161" t="s">
        <v>85</v>
      </c>
      <c r="AV904" s="14" t="s">
        <v>214</v>
      </c>
      <c r="AW904" s="14" t="s">
        <v>35</v>
      </c>
      <c r="AX904" s="14" t="s">
        <v>83</v>
      </c>
      <c r="AY904" s="161" t="s">
        <v>208</v>
      </c>
    </row>
    <row r="905" spans="2:65" s="1" customFormat="1" ht="24.75" customHeight="1" x14ac:dyDescent="0.2">
      <c r="B905" s="33"/>
      <c r="C905" s="129" t="s">
        <v>1257</v>
      </c>
      <c r="D905" s="129" t="s">
        <v>210</v>
      </c>
      <c r="E905" s="130" t="s">
        <v>1258</v>
      </c>
      <c r="F905" s="131" t="s">
        <v>1259</v>
      </c>
      <c r="G905" s="132" t="s">
        <v>123</v>
      </c>
      <c r="H905" s="133">
        <v>139.27199999999999</v>
      </c>
      <c r="I905" s="134"/>
      <c r="J905" s="135">
        <f>ROUND(I905*H905,2)</f>
        <v>0</v>
      </c>
      <c r="K905" s="131" t="s">
        <v>213</v>
      </c>
      <c r="L905" s="33"/>
      <c r="M905" s="136" t="s">
        <v>19</v>
      </c>
      <c r="N905" s="137" t="s">
        <v>46</v>
      </c>
      <c r="P905" s="138">
        <f>O905*H905</f>
        <v>0</v>
      </c>
      <c r="Q905" s="138">
        <v>5.8E-4</v>
      </c>
      <c r="R905" s="138">
        <f>Q905*H905</f>
        <v>8.077775999999999E-2</v>
      </c>
      <c r="S905" s="138">
        <v>0</v>
      </c>
      <c r="T905" s="139">
        <f>S905*H905</f>
        <v>0</v>
      </c>
      <c r="AR905" s="140" t="s">
        <v>312</v>
      </c>
      <c r="AT905" s="140" t="s">
        <v>210</v>
      </c>
      <c r="AU905" s="140" t="s">
        <v>85</v>
      </c>
      <c r="AY905" s="18" t="s">
        <v>208</v>
      </c>
      <c r="BE905" s="141">
        <f>IF(N905="základní",J905,0)</f>
        <v>0</v>
      </c>
      <c r="BF905" s="141">
        <f>IF(N905="snížená",J905,0)</f>
        <v>0</v>
      </c>
      <c r="BG905" s="141">
        <f>IF(N905="zákl. přenesená",J905,0)</f>
        <v>0</v>
      </c>
      <c r="BH905" s="141">
        <f>IF(N905="sníž. přenesená",J905,0)</f>
        <v>0</v>
      </c>
      <c r="BI905" s="141">
        <f>IF(N905="nulová",J905,0)</f>
        <v>0</v>
      </c>
      <c r="BJ905" s="18" t="s">
        <v>83</v>
      </c>
      <c r="BK905" s="141">
        <f>ROUND(I905*H905,2)</f>
        <v>0</v>
      </c>
      <c r="BL905" s="18" t="s">
        <v>312</v>
      </c>
      <c r="BM905" s="140" t="s">
        <v>1260</v>
      </c>
    </row>
    <row r="906" spans="2:65" s="1" customFormat="1" x14ac:dyDescent="0.2">
      <c r="B906" s="33"/>
      <c r="D906" s="142" t="s">
        <v>216</v>
      </c>
      <c r="F906" s="143" t="s">
        <v>1261</v>
      </c>
      <c r="I906" s="144"/>
      <c r="L906" s="33"/>
      <c r="M906" s="145"/>
      <c r="T906" s="54"/>
      <c r="AT906" s="18" t="s">
        <v>216</v>
      </c>
      <c r="AU906" s="18" t="s">
        <v>85</v>
      </c>
    </row>
    <row r="907" spans="2:65" s="12" customFormat="1" x14ac:dyDescent="0.2">
      <c r="B907" s="146"/>
      <c r="D907" s="147" t="s">
        <v>218</v>
      </c>
      <c r="E907" s="148" t="s">
        <v>19</v>
      </c>
      <c r="F907" s="149" t="s">
        <v>380</v>
      </c>
      <c r="H907" s="148" t="s">
        <v>19</v>
      </c>
      <c r="I907" s="150"/>
      <c r="L907" s="146"/>
      <c r="M907" s="151"/>
      <c r="T907" s="152"/>
      <c r="AT907" s="148" t="s">
        <v>218</v>
      </c>
      <c r="AU907" s="148" t="s">
        <v>85</v>
      </c>
      <c r="AV907" s="12" t="s">
        <v>83</v>
      </c>
      <c r="AW907" s="12" t="s">
        <v>35</v>
      </c>
      <c r="AX907" s="12" t="s">
        <v>75</v>
      </c>
      <c r="AY907" s="148" t="s">
        <v>208</v>
      </c>
    </row>
    <row r="908" spans="2:65" s="13" customFormat="1" x14ac:dyDescent="0.2">
      <c r="B908" s="153"/>
      <c r="D908" s="147" t="s">
        <v>218</v>
      </c>
      <c r="E908" s="154" t="s">
        <v>19</v>
      </c>
      <c r="F908" s="155" t="s">
        <v>624</v>
      </c>
      <c r="H908" s="156">
        <v>16.093</v>
      </c>
      <c r="I908" s="157"/>
      <c r="L908" s="153"/>
      <c r="M908" s="158"/>
      <c r="T908" s="159"/>
      <c r="AT908" s="154" t="s">
        <v>218</v>
      </c>
      <c r="AU908" s="154" t="s">
        <v>85</v>
      </c>
      <c r="AV908" s="13" t="s">
        <v>85</v>
      </c>
      <c r="AW908" s="13" t="s">
        <v>35</v>
      </c>
      <c r="AX908" s="13" t="s">
        <v>75</v>
      </c>
      <c r="AY908" s="154" t="s">
        <v>208</v>
      </c>
    </row>
    <row r="909" spans="2:65" s="13" customFormat="1" x14ac:dyDescent="0.2">
      <c r="B909" s="153"/>
      <c r="D909" s="147" t="s">
        <v>218</v>
      </c>
      <c r="E909" s="154" t="s">
        <v>19</v>
      </c>
      <c r="F909" s="155" t="s">
        <v>625</v>
      </c>
      <c r="H909" s="156">
        <v>24.062000000000001</v>
      </c>
      <c r="I909" s="157"/>
      <c r="L909" s="153"/>
      <c r="M909" s="158"/>
      <c r="T909" s="159"/>
      <c r="AT909" s="154" t="s">
        <v>218</v>
      </c>
      <c r="AU909" s="154" t="s">
        <v>85</v>
      </c>
      <c r="AV909" s="13" t="s">
        <v>85</v>
      </c>
      <c r="AW909" s="13" t="s">
        <v>35</v>
      </c>
      <c r="AX909" s="13" t="s">
        <v>75</v>
      </c>
      <c r="AY909" s="154" t="s">
        <v>208</v>
      </c>
    </row>
    <row r="910" spans="2:65" s="13" customFormat="1" x14ac:dyDescent="0.2">
      <c r="B910" s="153"/>
      <c r="D910" s="147" t="s">
        <v>218</v>
      </c>
      <c r="E910" s="154" t="s">
        <v>19</v>
      </c>
      <c r="F910" s="155" t="s">
        <v>626</v>
      </c>
      <c r="H910" s="156">
        <v>19.539000000000001</v>
      </c>
      <c r="I910" s="157"/>
      <c r="L910" s="153"/>
      <c r="M910" s="158"/>
      <c r="T910" s="159"/>
      <c r="AT910" s="154" t="s">
        <v>218</v>
      </c>
      <c r="AU910" s="154" t="s">
        <v>85</v>
      </c>
      <c r="AV910" s="13" t="s">
        <v>85</v>
      </c>
      <c r="AW910" s="13" t="s">
        <v>35</v>
      </c>
      <c r="AX910" s="13" t="s">
        <v>75</v>
      </c>
      <c r="AY910" s="154" t="s">
        <v>208</v>
      </c>
    </row>
    <row r="911" spans="2:65" s="13" customFormat="1" x14ac:dyDescent="0.2">
      <c r="B911" s="153"/>
      <c r="D911" s="147" t="s">
        <v>218</v>
      </c>
      <c r="E911" s="154" t="s">
        <v>19</v>
      </c>
      <c r="F911" s="155" t="s">
        <v>627</v>
      </c>
      <c r="H911" s="156">
        <v>9.25</v>
      </c>
      <c r="I911" s="157"/>
      <c r="L911" s="153"/>
      <c r="M911" s="158"/>
      <c r="T911" s="159"/>
      <c r="AT911" s="154" t="s">
        <v>218</v>
      </c>
      <c r="AU911" s="154" t="s">
        <v>85</v>
      </c>
      <c r="AV911" s="13" t="s">
        <v>85</v>
      </c>
      <c r="AW911" s="13" t="s">
        <v>35</v>
      </c>
      <c r="AX911" s="13" t="s">
        <v>75</v>
      </c>
      <c r="AY911" s="154" t="s">
        <v>208</v>
      </c>
    </row>
    <row r="912" spans="2:65" s="13" customFormat="1" x14ac:dyDescent="0.2">
      <c r="B912" s="153"/>
      <c r="D912" s="147" t="s">
        <v>218</v>
      </c>
      <c r="E912" s="154" t="s">
        <v>19</v>
      </c>
      <c r="F912" s="155" t="s">
        <v>629</v>
      </c>
      <c r="H912" s="156">
        <v>15.255000000000001</v>
      </c>
      <c r="I912" s="157"/>
      <c r="L912" s="153"/>
      <c r="M912" s="158"/>
      <c r="T912" s="159"/>
      <c r="AT912" s="154" t="s">
        <v>218</v>
      </c>
      <c r="AU912" s="154" t="s">
        <v>85</v>
      </c>
      <c r="AV912" s="13" t="s">
        <v>85</v>
      </c>
      <c r="AW912" s="13" t="s">
        <v>35</v>
      </c>
      <c r="AX912" s="13" t="s">
        <v>75</v>
      </c>
      <c r="AY912" s="154" t="s">
        <v>208</v>
      </c>
    </row>
    <row r="913" spans="2:65" s="13" customFormat="1" x14ac:dyDescent="0.2">
      <c r="B913" s="153"/>
      <c r="D913" s="147" t="s">
        <v>218</v>
      </c>
      <c r="E913" s="154" t="s">
        <v>19</v>
      </c>
      <c r="F913" s="155" t="s">
        <v>630</v>
      </c>
      <c r="H913" s="156">
        <v>18.251999999999999</v>
      </c>
      <c r="I913" s="157"/>
      <c r="L913" s="153"/>
      <c r="M913" s="158"/>
      <c r="T913" s="159"/>
      <c r="AT913" s="154" t="s">
        <v>218</v>
      </c>
      <c r="AU913" s="154" t="s">
        <v>85</v>
      </c>
      <c r="AV913" s="13" t="s">
        <v>85</v>
      </c>
      <c r="AW913" s="13" t="s">
        <v>35</v>
      </c>
      <c r="AX913" s="13" t="s">
        <v>75</v>
      </c>
      <c r="AY913" s="154" t="s">
        <v>208</v>
      </c>
    </row>
    <row r="914" spans="2:65" s="13" customFormat="1" x14ac:dyDescent="0.2">
      <c r="B914" s="153"/>
      <c r="D914" s="147" t="s">
        <v>218</v>
      </c>
      <c r="E914" s="154" t="s">
        <v>19</v>
      </c>
      <c r="F914" s="155" t="s">
        <v>631</v>
      </c>
      <c r="H914" s="156">
        <v>16.100000000000001</v>
      </c>
      <c r="I914" s="157"/>
      <c r="L914" s="153"/>
      <c r="M914" s="158"/>
      <c r="T914" s="159"/>
      <c r="AT914" s="154" t="s">
        <v>218</v>
      </c>
      <c r="AU914" s="154" t="s">
        <v>85</v>
      </c>
      <c r="AV914" s="13" t="s">
        <v>85</v>
      </c>
      <c r="AW914" s="13" t="s">
        <v>35</v>
      </c>
      <c r="AX914" s="13" t="s">
        <v>75</v>
      </c>
      <c r="AY914" s="154" t="s">
        <v>208</v>
      </c>
    </row>
    <row r="915" spans="2:65" s="13" customFormat="1" x14ac:dyDescent="0.2">
      <c r="B915" s="153"/>
      <c r="D915" s="147" t="s">
        <v>218</v>
      </c>
      <c r="E915" s="154" t="s">
        <v>19</v>
      </c>
      <c r="F915" s="155" t="s">
        <v>632</v>
      </c>
      <c r="H915" s="156">
        <v>14.177</v>
      </c>
      <c r="I915" s="157"/>
      <c r="L915" s="153"/>
      <c r="M915" s="158"/>
      <c r="T915" s="159"/>
      <c r="AT915" s="154" t="s">
        <v>218</v>
      </c>
      <c r="AU915" s="154" t="s">
        <v>85</v>
      </c>
      <c r="AV915" s="13" t="s">
        <v>85</v>
      </c>
      <c r="AW915" s="13" t="s">
        <v>35</v>
      </c>
      <c r="AX915" s="13" t="s">
        <v>75</v>
      </c>
      <c r="AY915" s="154" t="s">
        <v>208</v>
      </c>
    </row>
    <row r="916" spans="2:65" s="13" customFormat="1" x14ac:dyDescent="0.2">
      <c r="B916" s="153"/>
      <c r="D916" s="147" t="s">
        <v>218</v>
      </c>
      <c r="E916" s="154" t="s">
        <v>19</v>
      </c>
      <c r="F916" s="155" t="s">
        <v>633</v>
      </c>
      <c r="H916" s="156">
        <v>6.5439999999999996</v>
      </c>
      <c r="I916" s="157"/>
      <c r="L916" s="153"/>
      <c r="M916" s="158"/>
      <c r="T916" s="159"/>
      <c r="AT916" s="154" t="s">
        <v>218</v>
      </c>
      <c r="AU916" s="154" t="s">
        <v>85</v>
      </c>
      <c r="AV916" s="13" t="s">
        <v>85</v>
      </c>
      <c r="AW916" s="13" t="s">
        <v>35</v>
      </c>
      <c r="AX916" s="13" t="s">
        <v>75</v>
      </c>
      <c r="AY916" s="154" t="s">
        <v>208</v>
      </c>
    </row>
    <row r="917" spans="2:65" s="14" customFormat="1" x14ac:dyDescent="0.2">
      <c r="B917" s="160"/>
      <c r="D917" s="147" t="s">
        <v>218</v>
      </c>
      <c r="E917" s="161" t="s">
        <v>121</v>
      </c>
      <c r="F917" s="162" t="s">
        <v>221</v>
      </c>
      <c r="H917" s="163">
        <v>139.27199999999999</v>
      </c>
      <c r="I917" s="164"/>
      <c r="L917" s="160"/>
      <c r="M917" s="165"/>
      <c r="T917" s="166"/>
      <c r="AT917" s="161" t="s">
        <v>218</v>
      </c>
      <c r="AU917" s="161" t="s">
        <v>85</v>
      </c>
      <c r="AV917" s="14" t="s">
        <v>214</v>
      </c>
      <c r="AW917" s="14" t="s">
        <v>35</v>
      </c>
      <c r="AX917" s="14" t="s">
        <v>83</v>
      </c>
      <c r="AY917" s="161" t="s">
        <v>208</v>
      </c>
    </row>
    <row r="918" spans="2:65" s="1" customFormat="1" ht="15.75" customHeight="1" x14ac:dyDescent="0.2">
      <c r="B918" s="33"/>
      <c r="C918" s="168" t="s">
        <v>1262</v>
      </c>
      <c r="D918" s="168" t="s">
        <v>346</v>
      </c>
      <c r="E918" s="169" t="s">
        <v>1263</v>
      </c>
      <c r="F918" s="170" t="s">
        <v>1264</v>
      </c>
      <c r="G918" s="171" t="s">
        <v>123</v>
      </c>
      <c r="H918" s="172">
        <v>153.19900000000001</v>
      </c>
      <c r="I918" s="173"/>
      <c r="J918" s="174">
        <f>ROUND(I918*H918,2)</f>
        <v>0</v>
      </c>
      <c r="K918" s="170" t="s">
        <v>213</v>
      </c>
      <c r="L918" s="175"/>
      <c r="M918" s="176" t="s">
        <v>19</v>
      </c>
      <c r="N918" s="177" t="s">
        <v>46</v>
      </c>
      <c r="P918" s="138">
        <f>O918*H918</f>
        <v>0</v>
      </c>
      <c r="Q918" s="138">
        <v>2.64E-3</v>
      </c>
      <c r="R918" s="138">
        <f>Q918*H918</f>
        <v>0.40444536000000003</v>
      </c>
      <c r="S918" s="138">
        <v>0</v>
      </c>
      <c r="T918" s="139">
        <f>S918*H918</f>
        <v>0</v>
      </c>
      <c r="AR918" s="140" t="s">
        <v>432</v>
      </c>
      <c r="AT918" s="140" t="s">
        <v>346</v>
      </c>
      <c r="AU918" s="140" t="s">
        <v>85</v>
      </c>
      <c r="AY918" s="18" t="s">
        <v>208</v>
      </c>
      <c r="BE918" s="141">
        <f>IF(N918="základní",J918,0)</f>
        <v>0</v>
      </c>
      <c r="BF918" s="141">
        <f>IF(N918="snížená",J918,0)</f>
        <v>0</v>
      </c>
      <c r="BG918" s="141">
        <f>IF(N918="zákl. přenesená",J918,0)</f>
        <v>0</v>
      </c>
      <c r="BH918" s="141">
        <f>IF(N918="sníž. přenesená",J918,0)</f>
        <v>0</v>
      </c>
      <c r="BI918" s="141">
        <f>IF(N918="nulová",J918,0)</f>
        <v>0</v>
      </c>
      <c r="BJ918" s="18" t="s">
        <v>83</v>
      </c>
      <c r="BK918" s="141">
        <f>ROUND(I918*H918,2)</f>
        <v>0</v>
      </c>
      <c r="BL918" s="18" t="s">
        <v>312</v>
      </c>
      <c r="BM918" s="140" t="s">
        <v>1265</v>
      </c>
    </row>
    <row r="919" spans="2:65" s="13" customFormat="1" x14ac:dyDescent="0.2">
      <c r="B919" s="153"/>
      <c r="D919" s="147" t="s">
        <v>218</v>
      </c>
      <c r="F919" s="155" t="s">
        <v>1266</v>
      </c>
      <c r="H919" s="156">
        <v>153.19900000000001</v>
      </c>
      <c r="I919" s="157"/>
      <c r="L919" s="153"/>
      <c r="M919" s="158"/>
      <c r="T919" s="159"/>
      <c r="AT919" s="154" t="s">
        <v>218</v>
      </c>
      <c r="AU919" s="154" t="s">
        <v>85</v>
      </c>
      <c r="AV919" s="13" t="s">
        <v>85</v>
      </c>
      <c r="AW919" s="13" t="s">
        <v>4</v>
      </c>
      <c r="AX919" s="13" t="s">
        <v>83</v>
      </c>
      <c r="AY919" s="154" t="s">
        <v>208</v>
      </c>
    </row>
    <row r="920" spans="2:65" s="1" customFormat="1" ht="15.75" customHeight="1" x14ac:dyDescent="0.2">
      <c r="B920" s="33"/>
      <c r="C920" s="129" t="s">
        <v>1267</v>
      </c>
      <c r="D920" s="129" t="s">
        <v>210</v>
      </c>
      <c r="E920" s="130" t="s">
        <v>1268</v>
      </c>
      <c r="F920" s="131" t="s">
        <v>1269</v>
      </c>
      <c r="G920" s="132" t="s">
        <v>109</v>
      </c>
      <c r="H920" s="133">
        <v>132.06</v>
      </c>
      <c r="I920" s="134"/>
      <c r="J920" s="135">
        <f>ROUND(I920*H920,2)</f>
        <v>0</v>
      </c>
      <c r="K920" s="131" t="s">
        <v>213</v>
      </c>
      <c r="L920" s="33"/>
      <c r="M920" s="136" t="s">
        <v>19</v>
      </c>
      <c r="N920" s="137" t="s">
        <v>46</v>
      </c>
      <c r="P920" s="138">
        <f>O920*H920</f>
        <v>0</v>
      </c>
      <c r="Q920" s="138">
        <v>0</v>
      </c>
      <c r="R920" s="138">
        <f>Q920*H920</f>
        <v>0</v>
      </c>
      <c r="S920" s="138">
        <v>8.3169999999999994E-2</v>
      </c>
      <c r="T920" s="139">
        <f>S920*H920</f>
        <v>10.983430199999999</v>
      </c>
      <c r="AR920" s="140" t="s">
        <v>312</v>
      </c>
      <c r="AT920" s="140" t="s">
        <v>210</v>
      </c>
      <c r="AU920" s="140" t="s">
        <v>85</v>
      </c>
      <c r="AY920" s="18" t="s">
        <v>208</v>
      </c>
      <c r="BE920" s="141">
        <f>IF(N920="základní",J920,0)</f>
        <v>0</v>
      </c>
      <c r="BF920" s="141">
        <f>IF(N920="snížená",J920,0)</f>
        <v>0</v>
      </c>
      <c r="BG920" s="141">
        <f>IF(N920="zákl. přenesená",J920,0)</f>
        <v>0</v>
      </c>
      <c r="BH920" s="141">
        <f>IF(N920="sníž. přenesená",J920,0)</f>
        <v>0</v>
      </c>
      <c r="BI920" s="141">
        <f>IF(N920="nulová",J920,0)</f>
        <v>0</v>
      </c>
      <c r="BJ920" s="18" t="s">
        <v>83</v>
      </c>
      <c r="BK920" s="141">
        <f>ROUND(I920*H920,2)</f>
        <v>0</v>
      </c>
      <c r="BL920" s="18" t="s">
        <v>312</v>
      </c>
      <c r="BM920" s="140" t="s">
        <v>1270</v>
      </c>
    </row>
    <row r="921" spans="2:65" s="1" customFormat="1" x14ac:dyDescent="0.2">
      <c r="B921" s="33"/>
      <c r="D921" s="142" t="s">
        <v>216</v>
      </c>
      <c r="F921" s="143" t="s">
        <v>1271</v>
      </c>
      <c r="I921" s="144"/>
      <c r="L921" s="33"/>
      <c r="M921" s="145"/>
      <c r="T921" s="54"/>
      <c r="AT921" s="18" t="s">
        <v>216</v>
      </c>
      <c r="AU921" s="18" t="s">
        <v>85</v>
      </c>
    </row>
    <row r="922" spans="2:65" s="1" customFormat="1" ht="24.75" customHeight="1" x14ac:dyDescent="0.2">
      <c r="B922" s="33"/>
      <c r="C922" s="129" t="s">
        <v>1272</v>
      </c>
      <c r="D922" s="129" t="s">
        <v>210</v>
      </c>
      <c r="E922" s="130" t="s">
        <v>1273</v>
      </c>
      <c r="F922" s="131" t="s">
        <v>1274</v>
      </c>
      <c r="G922" s="132" t="s">
        <v>109</v>
      </c>
      <c r="H922" s="133">
        <v>123.03</v>
      </c>
      <c r="I922" s="134"/>
      <c r="J922" s="135">
        <f>ROUND(I922*H922,2)</f>
        <v>0</v>
      </c>
      <c r="K922" s="131" t="s">
        <v>213</v>
      </c>
      <c r="L922" s="33"/>
      <c r="M922" s="136" t="s">
        <v>19</v>
      </c>
      <c r="N922" s="137" t="s">
        <v>46</v>
      </c>
      <c r="P922" s="138">
        <f>O922*H922</f>
        <v>0</v>
      </c>
      <c r="Q922" s="138">
        <v>9.0299999999999998E-3</v>
      </c>
      <c r="R922" s="138">
        <f>Q922*H922</f>
        <v>1.1109609</v>
      </c>
      <c r="S922" s="138">
        <v>0</v>
      </c>
      <c r="T922" s="139">
        <f>S922*H922</f>
        <v>0</v>
      </c>
      <c r="AR922" s="140" t="s">
        <v>312</v>
      </c>
      <c r="AT922" s="140" t="s">
        <v>210</v>
      </c>
      <c r="AU922" s="140" t="s">
        <v>85</v>
      </c>
      <c r="AY922" s="18" t="s">
        <v>208</v>
      </c>
      <c r="BE922" s="141">
        <f>IF(N922="základní",J922,0)</f>
        <v>0</v>
      </c>
      <c r="BF922" s="141">
        <f>IF(N922="snížená",J922,0)</f>
        <v>0</v>
      </c>
      <c r="BG922" s="141">
        <f>IF(N922="zákl. přenesená",J922,0)</f>
        <v>0</v>
      </c>
      <c r="BH922" s="141">
        <f>IF(N922="sníž. přenesená",J922,0)</f>
        <v>0</v>
      </c>
      <c r="BI922" s="141">
        <f>IF(N922="nulová",J922,0)</f>
        <v>0</v>
      </c>
      <c r="BJ922" s="18" t="s">
        <v>83</v>
      </c>
      <c r="BK922" s="141">
        <f>ROUND(I922*H922,2)</f>
        <v>0</v>
      </c>
      <c r="BL922" s="18" t="s">
        <v>312</v>
      </c>
      <c r="BM922" s="140" t="s">
        <v>1275</v>
      </c>
    </row>
    <row r="923" spans="2:65" s="1" customFormat="1" x14ac:dyDescent="0.2">
      <c r="B923" s="33"/>
      <c r="D923" s="142" t="s">
        <v>216</v>
      </c>
      <c r="F923" s="143" t="s">
        <v>1276</v>
      </c>
      <c r="I923" s="144"/>
      <c r="L923" s="33"/>
      <c r="M923" s="145"/>
      <c r="T923" s="54"/>
      <c r="AT923" s="18" t="s">
        <v>216</v>
      </c>
      <c r="AU923" s="18" t="s">
        <v>85</v>
      </c>
    </row>
    <row r="924" spans="2:65" s="1" customFormat="1" ht="22.25" customHeight="1" x14ac:dyDescent="0.2">
      <c r="B924" s="33"/>
      <c r="C924" s="168" t="s">
        <v>1277</v>
      </c>
      <c r="D924" s="168" t="s">
        <v>346</v>
      </c>
      <c r="E924" s="169" t="s">
        <v>1278</v>
      </c>
      <c r="F924" s="170" t="s">
        <v>1279</v>
      </c>
      <c r="G924" s="171" t="s">
        <v>109</v>
      </c>
      <c r="H924" s="172">
        <v>141.48500000000001</v>
      </c>
      <c r="I924" s="173"/>
      <c r="J924" s="174">
        <f>ROUND(I924*H924,2)</f>
        <v>0</v>
      </c>
      <c r="K924" s="170" t="s">
        <v>213</v>
      </c>
      <c r="L924" s="175"/>
      <c r="M924" s="176" t="s">
        <v>19</v>
      </c>
      <c r="N924" s="177" t="s">
        <v>46</v>
      </c>
      <c r="P924" s="138">
        <f>O924*H924</f>
        <v>0</v>
      </c>
      <c r="Q924" s="138">
        <v>2.1999999999999999E-2</v>
      </c>
      <c r="R924" s="138">
        <f>Q924*H924</f>
        <v>3.11267</v>
      </c>
      <c r="S924" s="138">
        <v>0</v>
      </c>
      <c r="T924" s="139">
        <f>S924*H924</f>
        <v>0</v>
      </c>
      <c r="AR924" s="140" t="s">
        <v>432</v>
      </c>
      <c r="AT924" s="140" t="s">
        <v>346</v>
      </c>
      <c r="AU924" s="140" t="s">
        <v>85</v>
      </c>
      <c r="AY924" s="18" t="s">
        <v>208</v>
      </c>
      <c r="BE924" s="141">
        <f>IF(N924="základní",J924,0)</f>
        <v>0</v>
      </c>
      <c r="BF924" s="141">
        <f>IF(N924="snížená",J924,0)</f>
        <v>0</v>
      </c>
      <c r="BG924" s="141">
        <f>IF(N924="zákl. přenesená",J924,0)</f>
        <v>0</v>
      </c>
      <c r="BH924" s="141">
        <f>IF(N924="sníž. přenesená",J924,0)</f>
        <v>0</v>
      </c>
      <c r="BI924" s="141">
        <f>IF(N924="nulová",J924,0)</f>
        <v>0</v>
      </c>
      <c r="BJ924" s="18" t="s">
        <v>83</v>
      </c>
      <c r="BK924" s="141">
        <f>ROUND(I924*H924,2)</f>
        <v>0</v>
      </c>
      <c r="BL924" s="18" t="s">
        <v>312</v>
      </c>
      <c r="BM924" s="140" t="s">
        <v>1280</v>
      </c>
    </row>
    <row r="925" spans="2:65" s="12" customFormat="1" x14ac:dyDescent="0.2">
      <c r="B925" s="146"/>
      <c r="D925" s="147" t="s">
        <v>218</v>
      </c>
      <c r="E925" s="148" t="s">
        <v>19</v>
      </c>
      <c r="F925" s="149" t="s">
        <v>380</v>
      </c>
      <c r="H925" s="148" t="s">
        <v>19</v>
      </c>
      <c r="I925" s="150"/>
      <c r="L925" s="146"/>
      <c r="M925" s="151"/>
      <c r="T925" s="152"/>
      <c r="AT925" s="148" t="s">
        <v>218</v>
      </c>
      <c r="AU925" s="148" t="s">
        <v>85</v>
      </c>
      <c r="AV925" s="12" t="s">
        <v>83</v>
      </c>
      <c r="AW925" s="12" t="s">
        <v>35</v>
      </c>
      <c r="AX925" s="12" t="s">
        <v>75</v>
      </c>
      <c r="AY925" s="148" t="s">
        <v>208</v>
      </c>
    </row>
    <row r="926" spans="2:65" s="12" customFormat="1" x14ac:dyDescent="0.2">
      <c r="B926" s="146"/>
      <c r="D926" s="147" t="s">
        <v>218</v>
      </c>
      <c r="E926" s="148" t="s">
        <v>19</v>
      </c>
      <c r="F926" s="149" t="s">
        <v>278</v>
      </c>
      <c r="H926" s="148" t="s">
        <v>19</v>
      </c>
      <c r="I926" s="150"/>
      <c r="L926" s="146"/>
      <c r="M926" s="151"/>
      <c r="T926" s="152"/>
      <c r="AT926" s="148" t="s">
        <v>218</v>
      </c>
      <c r="AU926" s="148" t="s">
        <v>85</v>
      </c>
      <c r="AV926" s="12" t="s">
        <v>83</v>
      </c>
      <c r="AW926" s="12" t="s">
        <v>35</v>
      </c>
      <c r="AX926" s="12" t="s">
        <v>75</v>
      </c>
      <c r="AY926" s="148" t="s">
        <v>208</v>
      </c>
    </row>
    <row r="927" spans="2:65" s="13" customFormat="1" x14ac:dyDescent="0.2">
      <c r="B927" s="153"/>
      <c r="D927" s="147" t="s">
        <v>218</v>
      </c>
      <c r="E927" s="154" t="s">
        <v>19</v>
      </c>
      <c r="F927" s="155" t="s">
        <v>1281</v>
      </c>
      <c r="H927" s="156">
        <v>12.52</v>
      </c>
      <c r="I927" s="157"/>
      <c r="L927" s="153"/>
      <c r="M927" s="158"/>
      <c r="T927" s="159"/>
      <c r="AT927" s="154" t="s">
        <v>218</v>
      </c>
      <c r="AU927" s="154" t="s">
        <v>85</v>
      </c>
      <c r="AV927" s="13" t="s">
        <v>85</v>
      </c>
      <c r="AW927" s="13" t="s">
        <v>35</v>
      </c>
      <c r="AX927" s="13" t="s">
        <v>75</v>
      </c>
      <c r="AY927" s="154" t="s">
        <v>208</v>
      </c>
    </row>
    <row r="928" spans="2:65" s="13" customFormat="1" x14ac:dyDescent="0.2">
      <c r="B928" s="153"/>
      <c r="D928" s="147" t="s">
        <v>218</v>
      </c>
      <c r="E928" s="154" t="s">
        <v>19</v>
      </c>
      <c r="F928" s="155" t="s">
        <v>1282</v>
      </c>
      <c r="H928" s="156">
        <v>30.37</v>
      </c>
      <c r="I928" s="157"/>
      <c r="L928" s="153"/>
      <c r="M928" s="158"/>
      <c r="T928" s="159"/>
      <c r="AT928" s="154" t="s">
        <v>218</v>
      </c>
      <c r="AU928" s="154" t="s">
        <v>85</v>
      </c>
      <c r="AV928" s="13" t="s">
        <v>85</v>
      </c>
      <c r="AW928" s="13" t="s">
        <v>35</v>
      </c>
      <c r="AX928" s="13" t="s">
        <v>75</v>
      </c>
      <c r="AY928" s="154" t="s">
        <v>208</v>
      </c>
    </row>
    <row r="929" spans="2:51" s="13" customFormat="1" x14ac:dyDescent="0.2">
      <c r="B929" s="153"/>
      <c r="D929" s="147" t="s">
        <v>218</v>
      </c>
      <c r="E929" s="154" t="s">
        <v>19</v>
      </c>
      <c r="F929" s="155" t="s">
        <v>985</v>
      </c>
      <c r="H929" s="156">
        <v>23.57</v>
      </c>
      <c r="I929" s="157"/>
      <c r="L929" s="153"/>
      <c r="M929" s="158"/>
      <c r="T929" s="159"/>
      <c r="AT929" s="154" t="s">
        <v>218</v>
      </c>
      <c r="AU929" s="154" t="s">
        <v>85</v>
      </c>
      <c r="AV929" s="13" t="s">
        <v>85</v>
      </c>
      <c r="AW929" s="13" t="s">
        <v>35</v>
      </c>
      <c r="AX929" s="13" t="s">
        <v>75</v>
      </c>
      <c r="AY929" s="154" t="s">
        <v>208</v>
      </c>
    </row>
    <row r="930" spans="2:51" s="13" customFormat="1" x14ac:dyDescent="0.2">
      <c r="B930" s="153"/>
      <c r="D930" s="147" t="s">
        <v>218</v>
      </c>
      <c r="E930" s="154" t="s">
        <v>19</v>
      </c>
      <c r="F930" s="155" t="s">
        <v>986</v>
      </c>
      <c r="H930" s="156">
        <v>3.81</v>
      </c>
      <c r="I930" s="157"/>
      <c r="L930" s="153"/>
      <c r="M930" s="158"/>
      <c r="T930" s="159"/>
      <c r="AT930" s="154" t="s">
        <v>218</v>
      </c>
      <c r="AU930" s="154" t="s">
        <v>85</v>
      </c>
      <c r="AV930" s="13" t="s">
        <v>85</v>
      </c>
      <c r="AW930" s="13" t="s">
        <v>35</v>
      </c>
      <c r="AX930" s="13" t="s">
        <v>75</v>
      </c>
      <c r="AY930" s="154" t="s">
        <v>208</v>
      </c>
    </row>
    <row r="931" spans="2:51" s="13" customFormat="1" x14ac:dyDescent="0.2">
      <c r="B931" s="153"/>
      <c r="D931" s="147" t="s">
        <v>218</v>
      </c>
      <c r="E931" s="154" t="s">
        <v>19</v>
      </c>
      <c r="F931" s="155" t="s">
        <v>1283</v>
      </c>
      <c r="H931" s="156">
        <v>1.5</v>
      </c>
      <c r="I931" s="157"/>
      <c r="L931" s="153"/>
      <c r="M931" s="158"/>
      <c r="T931" s="159"/>
      <c r="AT931" s="154" t="s">
        <v>218</v>
      </c>
      <c r="AU931" s="154" t="s">
        <v>85</v>
      </c>
      <c r="AV931" s="13" t="s">
        <v>85</v>
      </c>
      <c r="AW931" s="13" t="s">
        <v>35</v>
      </c>
      <c r="AX931" s="13" t="s">
        <v>75</v>
      </c>
      <c r="AY931" s="154" t="s">
        <v>208</v>
      </c>
    </row>
    <row r="932" spans="2:51" s="13" customFormat="1" x14ac:dyDescent="0.2">
      <c r="B932" s="153"/>
      <c r="D932" s="147" t="s">
        <v>218</v>
      </c>
      <c r="E932" s="154" t="s">
        <v>19</v>
      </c>
      <c r="F932" s="155" t="s">
        <v>1284</v>
      </c>
      <c r="H932" s="156">
        <v>13.79</v>
      </c>
      <c r="I932" s="157"/>
      <c r="L932" s="153"/>
      <c r="M932" s="158"/>
      <c r="T932" s="159"/>
      <c r="AT932" s="154" t="s">
        <v>218</v>
      </c>
      <c r="AU932" s="154" t="s">
        <v>85</v>
      </c>
      <c r="AV932" s="13" t="s">
        <v>85</v>
      </c>
      <c r="AW932" s="13" t="s">
        <v>35</v>
      </c>
      <c r="AX932" s="13" t="s">
        <v>75</v>
      </c>
      <c r="AY932" s="154" t="s">
        <v>208</v>
      </c>
    </row>
    <row r="933" spans="2:51" s="13" customFormat="1" x14ac:dyDescent="0.2">
      <c r="B933" s="153"/>
      <c r="D933" s="147" t="s">
        <v>218</v>
      </c>
      <c r="E933" s="154" t="s">
        <v>19</v>
      </c>
      <c r="F933" s="155" t="s">
        <v>1285</v>
      </c>
      <c r="H933" s="156">
        <v>17.87</v>
      </c>
      <c r="I933" s="157"/>
      <c r="L933" s="153"/>
      <c r="M933" s="158"/>
      <c r="T933" s="159"/>
      <c r="AT933" s="154" t="s">
        <v>218</v>
      </c>
      <c r="AU933" s="154" t="s">
        <v>85</v>
      </c>
      <c r="AV933" s="13" t="s">
        <v>85</v>
      </c>
      <c r="AW933" s="13" t="s">
        <v>35</v>
      </c>
      <c r="AX933" s="13" t="s">
        <v>75</v>
      </c>
      <c r="AY933" s="154" t="s">
        <v>208</v>
      </c>
    </row>
    <row r="934" spans="2:51" s="13" customFormat="1" x14ac:dyDescent="0.2">
      <c r="B934" s="153"/>
      <c r="D934" s="147" t="s">
        <v>218</v>
      </c>
      <c r="E934" s="154" t="s">
        <v>19</v>
      </c>
      <c r="F934" s="155" t="s">
        <v>1286</v>
      </c>
      <c r="H934" s="156">
        <v>11.23</v>
      </c>
      <c r="I934" s="157"/>
      <c r="L934" s="153"/>
      <c r="M934" s="158"/>
      <c r="T934" s="159"/>
      <c r="AT934" s="154" t="s">
        <v>218</v>
      </c>
      <c r="AU934" s="154" t="s">
        <v>85</v>
      </c>
      <c r="AV934" s="13" t="s">
        <v>85</v>
      </c>
      <c r="AW934" s="13" t="s">
        <v>35</v>
      </c>
      <c r="AX934" s="13" t="s">
        <v>75</v>
      </c>
      <c r="AY934" s="154" t="s">
        <v>208</v>
      </c>
    </row>
    <row r="935" spans="2:51" s="13" customFormat="1" x14ac:dyDescent="0.2">
      <c r="B935" s="153"/>
      <c r="D935" s="147" t="s">
        <v>218</v>
      </c>
      <c r="E935" s="154" t="s">
        <v>19</v>
      </c>
      <c r="F935" s="155" t="s">
        <v>1287</v>
      </c>
      <c r="H935" s="156">
        <v>9.64</v>
      </c>
      <c r="I935" s="157"/>
      <c r="L935" s="153"/>
      <c r="M935" s="158"/>
      <c r="T935" s="159"/>
      <c r="AT935" s="154" t="s">
        <v>218</v>
      </c>
      <c r="AU935" s="154" t="s">
        <v>85</v>
      </c>
      <c r="AV935" s="13" t="s">
        <v>85</v>
      </c>
      <c r="AW935" s="13" t="s">
        <v>35</v>
      </c>
      <c r="AX935" s="13" t="s">
        <v>75</v>
      </c>
      <c r="AY935" s="154" t="s">
        <v>208</v>
      </c>
    </row>
    <row r="936" spans="2:51" s="13" customFormat="1" x14ac:dyDescent="0.2">
      <c r="B936" s="153"/>
      <c r="D936" s="147" t="s">
        <v>218</v>
      </c>
      <c r="E936" s="154" t="s">
        <v>19</v>
      </c>
      <c r="F936" s="155" t="s">
        <v>1134</v>
      </c>
      <c r="H936" s="156">
        <v>2.21</v>
      </c>
      <c r="I936" s="157"/>
      <c r="L936" s="153"/>
      <c r="M936" s="158"/>
      <c r="T936" s="159"/>
      <c r="AT936" s="154" t="s">
        <v>218</v>
      </c>
      <c r="AU936" s="154" t="s">
        <v>85</v>
      </c>
      <c r="AV936" s="13" t="s">
        <v>85</v>
      </c>
      <c r="AW936" s="13" t="s">
        <v>35</v>
      </c>
      <c r="AX936" s="13" t="s">
        <v>75</v>
      </c>
      <c r="AY936" s="154" t="s">
        <v>208</v>
      </c>
    </row>
    <row r="937" spans="2:51" s="13" customFormat="1" x14ac:dyDescent="0.2">
      <c r="B937" s="153"/>
      <c r="D937" s="147" t="s">
        <v>218</v>
      </c>
      <c r="E937" s="154" t="s">
        <v>19</v>
      </c>
      <c r="F937" s="155" t="s">
        <v>1288</v>
      </c>
      <c r="H937" s="156">
        <v>1.57</v>
      </c>
      <c r="I937" s="157"/>
      <c r="L937" s="153"/>
      <c r="M937" s="158"/>
      <c r="T937" s="159"/>
      <c r="AT937" s="154" t="s">
        <v>218</v>
      </c>
      <c r="AU937" s="154" t="s">
        <v>85</v>
      </c>
      <c r="AV937" s="13" t="s">
        <v>85</v>
      </c>
      <c r="AW937" s="13" t="s">
        <v>35</v>
      </c>
      <c r="AX937" s="13" t="s">
        <v>75</v>
      </c>
      <c r="AY937" s="154" t="s">
        <v>208</v>
      </c>
    </row>
    <row r="938" spans="2:51" s="13" customFormat="1" x14ac:dyDescent="0.2">
      <c r="B938" s="153"/>
      <c r="D938" s="147" t="s">
        <v>218</v>
      </c>
      <c r="E938" s="154" t="s">
        <v>19</v>
      </c>
      <c r="F938" s="155" t="s">
        <v>1289</v>
      </c>
      <c r="H938" s="156">
        <v>3.23</v>
      </c>
      <c r="I938" s="157"/>
      <c r="L938" s="153"/>
      <c r="M938" s="158"/>
      <c r="T938" s="159"/>
      <c r="AT938" s="154" t="s">
        <v>218</v>
      </c>
      <c r="AU938" s="154" t="s">
        <v>85</v>
      </c>
      <c r="AV938" s="13" t="s">
        <v>85</v>
      </c>
      <c r="AW938" s="13" t="s">
        <v>35</v>
      </c>
      <c r="AX938" s="13" t="s">
        <v>75</v>
      </c>
      <c r="AY938" s="154" t="s">
        <v>208</v>
      </c>
    </row>
    <row r="939" spans="2:51" s="13" customFormat="1" x14ac:dyDescent="0.2">
      <c r="B939" s="153"/>
      <c r="D939" s="147" t="s">
        <v>218</v>
      </c>
      <c r="E939" s="154" t="s">
        <v>19</v>
      </c>
      <c r="F939" s="155" t="s">
        <v>1290</v>
      </c>
      <c r="H939" s="156">
        <v>0.75</v>
      </c>
      <c r="I939" s="157"/>
      <c r="L939" s="153"/>
      <c r="M939" s="158"/>
      <c r="T939" s="159"/>
      <c r="AT939" s="154" t="s">
        <v>218</v>
      </c>
      <c r="AU939" s="154" t="s">
        <v>85</v>
      </c>
      <c r="AV939" s="13" t="s">
        <v>85</v>
      </c>
      <c r="AW939" s="13" t="s">
        <v>35</v>
      </c>
      <c r="AX939" s="13" t="s">
        <v>75</v>
      </c>
      <c r="AY939" s="154" t="s">
        <v>208</v>
      </c>
    </row>
    <row r="940" spans="2:51" s="15" customFormat="1" x14ac:dyDescent="0.2">
      <c r="B940" s="178"/>
      <c r="D940" s="147" t="s">
        <v>218</v>
      </c>
      <c r="E940" s="179" t="s">
        <v>115</v>
      </c>
      <c r="F940" s="180" t="s">
        <v>506</v>
      </c>
      <c r="H940" s="181">
        <v>132.06</v>
      </c>
      <c r="I940" s="182"/>
      <c r="L940" s="178"/>
      <c r="M940" s="183"/>
      <c r="T940" s="184"/>
      <c r="AT940" s="179" t="s">
        <v>218</v>
      </c>
      <c r="AU940" s="179" t="s">
        <v>85</v>
      </c>
      <c r="AV940" s="15" t="s">
        <v>227</v>
      </c>
      <c r="AW940" s="15" t="s">
        <v>35</v>
      </c>
      <c r="AX940" s="15" t="s">
        <v>75</v>
      </c>
      <c r="AY940" s="179" t="s">
        <v>208</v>
      </c>
    </row>
    <row r="941" spans="2:51" s="12" customFormat="1" x14ac:dyDescent="0.2">
      <c r="B941" s="146"/>
      <c r="D941" s="147" t="s">
        <v>218</v>
      </c>
      <c r="E941" s="148" t="s">
        <v>19</v>
      </c>
      <c r="F941" s="149" t="s">
        <v>1291</v>
      </c>
      <c r="H941" s="148" t="s">
        <v>19</v>
      </c>
      <c r="I941" s="150"/>
      <c r="L941" s="146"/>
      <c r="M941" s="151"/>
      <c r="T941" s="152"/>
      <c r="AT941" s="148" t="s">
        <v>218</v>
      </c>
      <c r="AU941" s="148" t="s">
        <v>85</v>
      </c>
      <c r="AV941" s="12" t="s">
        <v>83</v>
      </c>
      <c r="AW941" s="12" t="s">
        <v>35</v>
      </c>
      <c r="AX941" s="12" t="s">
        <v>75</v>
      </c>
      <c r="AY941" s="148" t="s">
        <v>208</v>
      </c>
    </row>
    <row r="942" spans="2:51" s="13" customFormat="1" x14ac:dyDescent="0.2">
      <c r="B942" s="153"/>
      <c r="D942" s="147" t="s">
        <v>218</v>
      </c>
      <c r="E942" s="154" t="s">
        <v>19</v>
      </c>
      <c r="F942" s="155" t="s">
        <v>1292</v>
      </c>
      <c r="H942" s="156">
        <v>-9.0299999999999994</v>
      </c>
      <c r="I942" s="157"/>
      <c r="L942" s="153"/>
      <c r="M942" s="158"/>
      <c r="T942" s="159"/>
      <c r="AT942" s="154" t="s">
        <v>218</v>
      </c>
      <c r="AU942" s="154" t="s">
        <v>85</v>
      </c>
      <c r="AV942" s="13" t="s">
        <v>85</v>
      </c>
      <c r="AW942" s="13" t="s">
        <v>35</v>
      </c>
      <c r="AX942" s="13" t="s">
        <v>75</v>
      </c>
      <c r="AY942" s="154" t="s">
        <v>208</v>
      </c>
    </row>
    <row r="943" spans="2:51" s="14" customFormat="1" x14ac:dyDescent="0.2">
      <c r="B943" s="160"/>
      <c r="D943" s="147" t="s">
        <v>218</v>
      </c>
      <c r="E943" s="161" t="s">
        <v>19</v>
      </c>
      <c r="F943" s="162" t="s">
        <v>221</v>
      </c>
      <c r="H943" s="163">
        <v>123.03</v>
      </c>
      <c r="I943" s="164"/>
      <c r="L943" s="160"/>
      <c r="M943" s="165"/>
      <c r="T943" s="166"/>
      <c r="AT943" s="161" t="s">
        <v>218</v>
      </c>
      <c r="AU943" s="161" t="s">
        <v>85</v>
      </c>
      <c r="AV943" s="14" t="s">
        <v>214</v>
      </c>
      <c r="AW943" s="14" t="s">
        <v>35</v>
      </c>
      <c r="AX943" s="14" t="s">
        <v>83</v>
      </c>
      <c r="AY943" s="161" t="s">
        <v>208</v>
      </c>
    </row>
    <row r="944" spans="2:51" s="13" customFormat="1" x14ac:dyDescent="0.2">
      <c r="B944" s="153"/>
      <c r="D944" s="147" t="s">
        <v>218</v>
      </c>
      <c r="F944" s="155" t="s">
        <v>1293</v>
      </c>
      <c r="H944" s="156">
        <v>141.48500000000001</v>
      </c>
      <c r="I944" s="157"/>
      <c r="L944" s="153"/>
      <c r="M944" s="158"/>
      <c r="T944" s="159"/>
      <c r="AT944" s="154" t="s">
        <v>218</v>
      </c>
      <c r="AU944" s="154" t="s">
        <v>85</v>
      </c>
      <c r="AV944" s="13" t="s">
        <v>85</v>
      </c>
      <c r="AW944" s="13" t="s">
        <v>4</v>
      </c>
      <c r="AX944" s="13" t="s">
        <v>83</v>
      </c>
      <c r="AY944" s="154" t="s">
        <v>208</v>
      </c>
    </row>
    <row r="945" spans="2:65" s="1" customFormat="1" ht="24.75" customHeight="1" x14ac:dyDescent="0.2">
      <c r="B945" s="33"/>
      <c r="C945" s="129" t="s">
        <v>1294</v>
      </c>
      <c r="D945" s="129" t="s">
        <v>210</v>
      </c>
      <c r="E945" s="130" t="s">
        <v>1295</v>
      </c>
      <c r="F945" s="131" t="s">
        <v>1296</v>
      </c>
      <c r="G945" s="132" t="s">
        <v>109</v>
      </c>
      <c r="H945" s="133">
        <v>13.07</v>
      </c>
      <c r="I945" s="134"/>
      <c r="J945" s="135">
        <f>ROUND(I945*H945,2)</f>
        <v>0</v>
      </c>
      <c r="K945" s="131" t="s">
        <v>213</v>
      </c>
      <c r="L945" s="33"/>
      <c r="M945" s="136" t="s">
        <v>19</v>
      </c>
      <c r="N945" s="137" t="s">
        <v>46</v>
      </c>
      <c r="P945" s="138">
        <f>O945*H945</f>
        <v>0</v>
      </c>
      <c r="Q945" s="138">
        <v>0</v>
      </c>
      <c r="R945" s="138">
        <f>Q945*H945</f>
        <v>0</v>
      </c>
      <c r="S945" s="138">
        <v>0</v>
      </c>
      <c r="T945" s="139">
        <f>S945*H945</f>
        <v>0</v>
      </c>
      <c r="AR945" s="140" t="s">
        <v>312</v>
      </c>
      <c r="AT945" s="140" t="s">
        <v>210</v>
      </c>
      <c r="AU945" s="140" t="s">
        <v>85</v>
      </c>
      <c r="AY945" s="18" t="s">
        <v>208</v>
      </c>
      <c r="BE945" s="141">
        <f>IF(N945="základní",J945,0)</f>
        <v>0</v>
      </c>
      <c r="BF945" s="141">
        <f>IF(N945="snížená",J945,0)</f>
        <v>0</v>
      </c>
      <c r="BG945" s="141">
        <f>IF(N945="zákl. přenesená",J945,0)</f>
        <v>0</v>
      </c>
      <c r="BH945" s="141">
        <f>IF(N945="sníž. přenesená",J945,0)</f>
        <v>0</v>
      </c>
      <c r="BI945" s="141">
        <f>IF(N945="nulová",J945,0)</f>
        <v>0</v>
      </c>
      <c r="BJ945" s="18" t="s">
        <v>83</v>
      </c>
      <c r="BK945" s="141">
        <f>ROUND(I945*H945,2)</f>
        <v>0</v>
      </c>
      <c r="BL945" s="18" t="s">
        <v>312</v>
      </c>
      <c r="BM945" s="140" t="s">
        <v>1297</v>
      </c>
    </row>
    <row r="946" spans="2:65" s="1" customFormat="1" x14ac:dyDescent="0.2">
      <c r="B946" s="33"/>
      <c r="D946" s="142" t="s">
        <v>216</v>
      </c>
      <c r="F946" s="143" t="s">
        <v>1298</v>
      </c>
      <c r="I946" s="144"/>
      <c r="L946" s="33"/>
      <c r="M946" s="145"/>
      <c r="T946" s="54"/>
      <c r="AT946" s="18" t="s">
        <v>216</v>
      </c>
      <c r="AU946" s="18" t="s">
        <v>85</v>
      </c>
    </row>
    <row r="947" spans="2:65" s="12" customFormat="1" x14ac:dyDescent="0.2">
      <c r="B947" s="146"/>
      <c r="D947" s="147" t="s">
        <v>218</v>
      </c>
      <c r="E947" s="148" t="s">
        <v>19</v>
      </c>
      <c r="F947" s="149" t="s">
        <v>380</v>
      </c>
      <c r="H947" s="148" t="s">
        <v>19</v>
      </c>
      <c r="I947" s="150"/>
      <c r="L947" s="146"/>
      <c r="M947" s="151"/>
      <c r="T947" s="152"/>
      <c r="AT947" s="148" t="s">
        <v>218</v>
      </c>
      <c r="AU947" s="148" t="s">
        <v>85</v>
      </c>
      <c r="AV947" s="12" t="s">
        <v>83</v>
      </c>
      <c r="AW947" s="12" t="s">
        <v>35</v>
      </c>
      <c r="AX947" s="12" t="s">
        <v>75</v>
      </c>
      <c r="AY947" s="148" t="s">
        <v>208</v>
      </c>
    </row>
    <row r="948" spans="2:65" s="13" customFormat="1" x14ac:dyDescent="0.2">
      <c r="B948" s="153"/>
      <c r="D948" s="147" t="s">
        <v>218</v>
      </c>
      <c r="E948" s="154" t="s">
        <v>19</v>
      </c>
      <c r="F948" s="155" t="s">
        <v>986</v>
      </c>
      <c r="H948" s="156">
        <v>3.81</v>
      </c>
      <c r="I948" s="157"/>
      <c r="L948" s="153"/>
      <c r="M948" s="158"/>
      <c r="T948" s="159"/>
      <c r="AT948" s="154" t="s">
        <v>218</v>
      </c>
      <c r="AU948" s="154" t="s">
        <v>85</v>
      </c>
      <c r="AV948" s="13" t="s">
        <v>85</v>
      </c>
      <c r="AW948" s="13" t="s">
        <v>35</v>
      </c>
      <c r="AX948" s="13" t="s">
        <v>75</v>
      </c>
      <c r="AY948" s="154" t="s">
        <v>208</v>
      </c>
    </row>
    <row r="949" spans="2:65" s="13" customFormat="1" x14ac:dyDescent="0.2">
      <c r="B949" s="153"/>
      <c r="D949" s="147" t="s">
        <v>218</v>
      </c>
      <c r="E949" s="154" t="s">
        <v>19</v>
      </c>
      <c r="F949" s="155" t="s">
        <v>1283</v>
      </c>
      <c r="H949" s="156">
        <v>1.5</v>
      </c>
      <c r="I949" s="157"/>
      <c r="L949" s="153"/>
      <c r="M949" s="158"/>
      <c r="T949" s="159"/>
      <c r="AT949" s="154" t="s">
        <v>218</v>
      </c>
      <c r="AU949" s="154" t="s">
        <v>85</v>
      </c>
      <c r="AV949" s="13" t="s">
        <v>85</v>
      </c>
      <c r="AW949" s="13" t="s">
        <v>35</v>
      </c>
      <c r="AX949" s="13" t="s">
        <v>75</v>
      </c>
      <c r="AY949" s="154" t="s">
        <v>208</v>
      </c>
    </row>
    <row r="950" spans="2:65" s="13" customFormat="1" x14ac:dyDescent="0.2">
      <c r="B950" s="153"/>
      <c r="D950" s="147" t="s">
        <v>218</v>
      </c>
      <c r="E950" s="154" t="s">
        <v>19</v>
      </c>
      <c r="F950" s="155" t="s">
        <v>1134</v>
      </c>
      <c r="H950" s="156">
        <v>2.21</v>
      </c>
      <c r="I950" s="157"/>
      <c r="L950" s="153"/>
      <c r="M950" s="158"/>
      <c r="T950" s="159"/>
      <c r="AT950" s="154" t="s">
        <v>218</v>
      </c>
      <c r="AU950" s="154" t="s">
        <v>85</v>
      </c>
      <c r="AV950" s="13" t="s">
        <v>85</v>
      </c>
      <c r="AW950" s="13" t="s">
        <v>35</v>
      </c>
      <c r="AX950" s="13" t="s">
        <v>75</v>
      </c>
      <c r="AY950" s="154" t="s">
        <v>208</v>
      </c>
    </row>
    <row r="951" spans="2:65" s="13" customFormat="1" x14ac:dyDescent="0.2">
      <c r="B951" s="153"/>
      <c r="D951" s="147" t="s">
        <v>218</v>
      </c>
      <c r="E951" s="154" t="s">
        <v>19</v>
      </c>
      <c r="F951" s="155" t="s">
        <v>1288</v>
      </c>
      <c r="H951" s="156">
        <v>1.57</v>
      </c>
      <c r="I951" s="157"/>
      <c r="L951" s="153"/>
      <c r="M951" s="158"/>
      <c r="T951" s="159"/>
      <c r="AT951" s="154" t="s">
        <v>218</v>
      </c>
      <c r="AU951" s="154" t="s">
        <v>85</v>
      </c>
      <c r="AV951" s="13" t="s">
        <v>85</v>
      </c>
      <c r="AW951" s="13" t="s">
        <v>35</v>
      </c>
      <c r="AX951" s="13" t="s">
        <v>75</v>
      </c>
      <c r="AY951" s="154" t="s">
        <v>208</v>
      </c>
    </row>
    <row r="952" spans="2:65" s="13" customFormat="1" x14ac:dyDescent="0.2">
      <c r="B952" s="153"/>
      <c r="D952" s="147" t="s">
        <v>218</v>
      </c>
      <c r="E952" s="154" t="s">
        <v>19</v>
      </c>
      <c r="F952" s="155" t="s">
        <v>1289</v>
      </c>
      <c r="H952" s="156">
        <v>3.23</v>
      </c>
      <c r="I952" s="157"/>
      <c r="L952" s="153"/>
      <c r="M952" s="158"/>
      <c r="T952" s="159"/>
      <c r="AT952" s="154" t="s">
        <v>218</v>
      </c>
      <c r="AU952" s="154" t="s">
        <v>85</v>
      </c>
      <c r="AV952" s="13" t="s">
        <v>85</v>
      </c>
      <c r="AW952" s="13" t="s">
        <v>35</v>
      </c>
      <c r="AX952" s="13" t="s">
        <v>75</v>
      </c>
      <c r="AY952" s="154" t="s">
        <v>208</v>
      </c>
    </row>
    <row r="953" spans="2:65" s="13" customFormat="1" x14ac:dyDescent="0.2">
      <c r="B953" s="153"/>
      <c r="D953" s="147" t="s">
        <v>218</v>
      </c>
      <c r="E953" s="154" t="s">
        <v>19</v>
      </c>
      <c r="F953" s="155" t="s">
        <v>1290</v>
      </c>
      <c r="H953" s="156">
        <v>0.75</v>
      </c>
      <c r="I953" s="157"/>
      <c r="L953" s="153"/>
      <c r="M953" s="158"/>
      <c r="T953" s="159"/>
      <c r="AT953" s="154" t="s">
        <v>218</v>
      </c>
      <c r="AU953" s="154" t="s">
        <v>85</v>
      </c>
      <c r="AV953" s="13" t="s">
        <v>85</v>
      </c>
      <c r="AW953" s="13" t="s">
        <v>35</v>
      </c>
      <c r="AX953" s="13" t="s">
        <v>75</v>
      </c>
      <c r="AY953" s="154" t="s">
        <v>208</v>
      </c>
    </row>
    <row r="954" spans="2:65" s="14" customFormat="1" x14ac:dyDescent="0.2">
      <c r="B954" s="160"/>
      <c r="D954" s="147" t="s">
        <v>218</v>
      </c>
      <c r="E954" s="161" t="s">
        <v>19</v>
      </c>
      <c r="F954" s="162" t="s">
        <v>221</v>
      </c>
      <c r="H954" s="163">
        <v>13.07</v>
      </c>
      <c r="I954" s="164"/>
      <c r="L954" s="160"/>
      <c r="M954" s="165"/>
      <c r="T954" s="166"/>
      <c r="AT954" s="161" t="s">
        <v>218</v>
      </c>
      <c r="AU954" s="161" t="s">
        <v>85</v>
      </c>
      <c r="AV954" s="14" t="s">
        <v>214</v>
      </c>
      <c r="AW954" s="14" t="s">
        <v>35</v>
      </c>
      <c r="AX954" s="14" t="s">
        <v>83</v>
      </c>
      <c r="AY954" s="161" t="s">
        <v>208</v>
      </c>
    </row>
    <row r="955" spans="2:65" s="1" customFormat="1" ht="15.75" customHeight="1" x14ac:dyDescent="0.2">
      <c r="B955" s="33"/>
      <c r="C955" s="129" t="s">
        <v>1299</v>
      </c>
      <c r="D955" s="129" t="s">
        <v>210</v>
      </c>
      <c r="E955" s="130" t="s">
        <v>1300</v>
      </c>
      <c r="F955" s="131" t="s">
        <v>1301</v>
      </c>
      <c r="G955" s="132" t="s">
        <v>109</v>
      </c>
      <c r="H955" s="133">
        <v>7.05</v>
      </c>
      <c r="I955" s="134"/>
      <c r="J955" s="135">
        <f>ROUND(I955*H955,2)</f>
        <v>0</v>
      </c>
      <c r="K955" s="131" t="s">
        <v>213</v>
      </c>
      <c r="L955" s="33"/>
      <c r="M955" s="136" t="s">
        <v>19</v>
      </c>
      <c r="N955" s="137" t="s">
        <v>46</v>
      </c>
      <c r="P955" s="138">
        <f>O955*H955</f>
        <v>0</v>
      </c>
      <c r="Q955" s="138">
        <v>1.5E-3</v>
      </c>
      <c r="R955" s="138">
        <f>Q955*H955</f>
        <v>1.0574999999999999E-2</v>
      </c>
      <c r="S955" s="138">
        <v>0</v>
      </c>
      <c r="T955" s="139">
        <f>S955*H955</f>
        <v>0</v>
      </c>
      <c r="AR955" s="140" t="s">
        <v>312</v>
      </c>
      <c r="AT955" s="140" t="s">
        <v>210</v>
      </c>
      <c r="AU955" s="140" t="s">
        <v>85</v>
      </c>
      <c r="AY955" s="18" t="s">
        <v>208</v>
      </c>
      <c r="BE955" s="141">
        <f>IF(N955="základní",J955,0)</f>
        <v>0</v>
      </c>
      <c r="BF955" s="141">
        <f>IF(N955="snížená",J955,0)</f>
        <v>0</v>
      </c>
      <c r="BG955" s="141">
        <f>IF(N955="zákl. přenesená",J955,0)</f>
        <v>0</v>
      </c>
      <c r="BH955" s="141">
        <f>IF(N955="sníž. přenesená",J955,0)</f>
        <v>0</v>
      </c>
      <c r="BI955" s="141">
        <f>IF(N955="nulová",J955,0)</f>
        <v>0</v>
      </c>
      <c r="BJ955" s="18" t="s">
        <v>83</v>
      </c>
      <c r="BK955" s="141">
        <f>ROUND(I955*H955,2)</f>
        <v>0</v>
      </c>
      <c r="BL955" s="18" t="s">
        <v>312</v>
      </c>
      <c r="BM955" s="140" t="s">
        <v>1302</v>
      </c>
    </row>
    <row r="956" spans="2:65" s="1" customFormat="1" x14ac:dyDescent="0.2">
      <c r="B956" s="33"/>
      <c r="D956" s="142" t="s">
        <v>216</v>
      </c>
      <c r="F956" s="143" t="s">
        <v>1303</v>
      </c>
      <c r="I956" s="144"/>
      <c r="L956" s="33"/>
      <c r="M956" s="145"/>
      <c r="T956" s="54"/>
      <c r="AT956" s="18" t="s">
        <v>216</v>
      </c>
      <c r="AU956" s="18" t="s">
        <v>85</v>
      </c>
    </row>
    <row r="957" spans="2:65" s="12" customFormat="1" x14ac:dyDescent="0.2">
      <c r="B957" s="146"/>
      <c r="D957" s="147" t="s">
        <v>218</v>
      </c>
      <c r="E957" s="148" t="s">
        <v>19</v>
      </c>
      <c r="F957" s="149" t="s">
        <v>380</v>
      </c>
      <c r="H957" s="148" t="s">
        <v>19</v>
      </c>
      <c r="I957" s="150"/>
      <c r="L957" s="146"/>
      <c r="M957" s="151"/>
      <c r="T957" s="152"/>
      <c r="AT957" s="148" t="s">
        <v>218</v>
      </c>
      <c r="AU957" s="148" t="s">
        <v>85</v>
      </c>
      <c r="AV957" s="12" t="s">
        <v>83</v>
      </c>
      <c r="AW957" s="12" t="s">
        <v>35</v>
      </c>
      <c r="AX957" s="12" t="s">
        <v>75</v>
      </c>
      <c r="AY957" s="148" t="s">
        <v>208</v>
      </c>
    </row>
    <row r="958" spans="2:65" s="13" customFormat="1" x14ac:dyDescent="0.2">
      <c r="B958" s="153"/>
      <c r="D958" s="147" t="s">
        <v>218</v>
      </c>
      <c r="E958" s="154" t="s">
        <v>19</v>
      </c>
      <c r="F958" s="155" t="s">
        <v>1283</v>
      </c>
      <c r="H958" s="156">
        <v>1.5</v>
      </c>
      <c r="I958" s="157"/>
      <c r="L958" s="153"/>
      <c r="M958" s="158"/>
      <c r="T958" s="159"/>
      <c r="AT958" s="154" t="s">
        <v>218</v>
      </c>
      <c r="AU958" s="154" t="s">
        <v>85</v>
      </c>
      <c r="AV958" s="13" t="s">
        <v>85</v>
      </c>
      <c r="AW958" s="13" t="s">
        <v>35</v>
      </c>
      <c r="AX958" s="13" t="s">
        <v>75</v>
      </c>
      <c r="AY958" s="154" t="s">
        <v>208</v>
      </c>
    </row>
    <row r="959" spans="2:65" s="13" customFormat="1" x14ac:dyDescent="0.2">
      <c r="B959" s="153"/>
      <c r="D959" s="147" t="s">
        <v>218</v>
      </c>
      <c r="E959" s="154" t="s">
        <v>19</v>
      </c>
      <c r="F959" s="155" t="s">
        <v>1288</v>
      </c>
      <c r="H959" s="156">
        <v>1.57</v>
      </c>
      <c r="I959" s="157"/>
      <c r="L959" s="153"/>
      <c r="M959" s="158"/>
      <c r="T959" s="159"/>
      <c r="AT959" s="154" t="s">
        <v>218</v>
      </c>
      <c r="AU959" s="154" t="s">
        <v>85</v>
      </c>
      <c r="AV959" s="13" t="s">
        <v>85</v>
      </c>
      <c r="AW959" s="13" t="s">
        <v>35</v>
      </c>
      <c r="AX959" s="13" t="s">
        <v>75</v>
      </c>
      <c r="AY959" s="154" t="s">
        <v>208</v>
      </c>
    </row>
    <row r="960" spans="2:65" s="13" customFormat="1" x14ac:dyDescent="0.2">
      <c r="B960" s="153"/>
      <c r="D960" s="147" t="s">
        <v>218</v>
      </c>
      <c r="E960" s="154" t="s">
        <v>19</v>
      </c>
      <c r="F960" s="155" t="s">
        <v>1289</v>
      </c>
      <c r="H960" s="156">
        <v>3.23</v>
      </c>
      <c r="I960" s="157"/>
      <c r="L960" s="153"/>
      <c r="M960" s="158"/>
      <c r="T960" s="159"/>
      <c r="AT960" s="154" t="s">
        <v>218</v>
      </c>
      <c r="AU960" s="154" t="s">
        <v>85</v>
      </c>
      <c r="AV960" s="13" t="s">
        <v>85</v>
      </c>
      <c r="AW960" s="13" t="s">
        <v>35</v>
      </c>
      <c r="AX960" s="13" t="s">
        <v>75</v>
      </c>
      <c r="AY960" s="154" t="s">
        <v>208</v>
      </c>
    </row>
    <row r="961" spans="2:65" s="13" customFormat="1" x14ac:dyDescent="0.2">
      <c r="B961" s="153"/>
      <c r="D961" s="147" t="s">
        <v>218</v>
      </c>
      <c r="E961" s="154" t="s">
        <v>19</v>
      </c>
      <c r="F961" s="155" t="s">
        <v>1290</v>
      </c>
      <c r="H961" s="156">
        <v>0.75</v>
      </c>
      <c r="I961" s="157"/>
      <c r="L961" s="153"/>
      <c r="M961" s="158"/>
      <c r="T961" s="159"/>
      <c r="AT961" s="154" t="s">
        <v>218</v>
      </c>
      <c r="AU961" s="154" t="s">
        <v>85</v>
      </c>
      <c r="AV961" s="13" t="s">
        <v>85</v>
      </c>
      <c r="AW961" s="13" t="s">
        <v>35</v>
      </c>
      <c r="AX961" s="13" t="s">
        <v>75</v>
      </c>
      <c r="AY961" s="154" t="s">
        <v>208</v>
      </c>
    </row>
    <row r="962" spans="2:65" s="14" customFormat="1" x14ac:dyDescent="0.2">
      <c r="B962" s="160"/>
      <c r="D962" s="147" t="s">
        <v>218</v>
      </c>
      <c r="E962" s="161" t="s">
        <v>19</v>
      </c>
      <c r="F962" s="162" t="s">
        <v>221</v>
      </c>
      <c r="H962" s="163">
        <v>7.05</v>
      </c>
      <c r="I962" s="164"/>
      <c r="L962" s="160"/>
      <c r="M962" s="165"/>
      <c r="T962" s="166"/>
      <c r="AT962" s="161" t="s">
        <v>218</v>
      </c>
      <c r="AU962" s="161" t="s">
        <v>85</v>
      </c>
      <c r="AV962" s="14" t="s">
        <v>214</v>
      </c>
      <c r="AW962" s="14" t="s">
        <v>35</v>
      </c>
      <c r="AX962" s="14" t="s">
        <v>83</v>
      </c>
      <c r="AY962" s="161" t="s">
        <v>208</v>
      </c>
    </row>
    <row r="963" spans="2:65" s="1" customFormat="1" ht="15.75" customHeight="1" x14ac:dyDescent="0.2">
      <c r="B963" s="33"/>
      <c r="C963" s="129" t="s">
        <v>1304</v>
      </c>
      <c r="D963" s="129" t="s">
        <v>210</v>
      </c>
      <c r="E963" s="130" t="s">
        <v>1305</v>
      </c>
      <c r="F963" s="131" t="s">
        <v>1306</v>
      </c>
      <c r="G963" s="132" t="s">
        <v>123</v>
      </c>
      <c r="H963" s="133">
        <v>139.27199999999999</v>
      </c>
      <c r="I963" s="134"/>
      <c r="J963" s="135">
        <f>ROUND(I963*H963,2)</f>
        <v>0</v>
      </c>
      <c r="K963" s="131" t="s">
        <v>213</v>
      </c>
      <c r="L963" s="33"/>
      <c r="M963" s="136" t="s">
        <v>19</v>
      </c>
      <c r="N963" s="137" t="s">
        <v>46</v>
      </c>
      <c r="P963" s="138">
        <f>O963*H963</f>
        <v>0</v>
      </c>
      <c r="Q963" s="138">
        <v>9.0000000000000006E-5</v>
      </c>
      <c r="R963" s="138">
        <f>Q963*H963</f>
        <v>1.2534480000000001E-2</v>
      </c>
      <c r="S963" s="138">
        <v>0</v>
      </c>
      <c r="T963" s="139">
        <f>S963*H963</f>
        <v>0</v>
      </c>
      <c r="AR963" s="140" t="s">
        <v>312</v>
      </c>
      <c r="AT963" s="140" t="s">
        <v>210</v>
      </c>
      <c r="AU963" s="140" t="s">
        <v>85</v>
      </c>
      <c r="AY963" s="18" t="s">
        <v>208</v>
      </c>
      <c r="BE963" s="141">
        <f>IF(N963="základní",J963,0)</f>
        <v>0</v>
      </c>
      <c r="BF963" s="141">
        <f>IF(N963="snížená",J963,0)</f>
        <v>0</v>
      </c>
      <c r="BG963" s="141">
        <f>IF(N963="zákl. přenesená",J963,0)</f>
        <v>0</v>
      </c>
      <c r="BH963" s="141">
        <f>IF(N963="sníž. přenesená",J963,0)</f>
        <v>0</v>
      </c>
      <c r="BI963" s="141">
        <f>IF(N963="nulová",J963,0)</f>
        <v>0</v>
      </c>
      <c r="BJ963" s="18" t="s">
        <v>83</v>
      </c>
      <c r="BK963" s="141">
        <f>ROUND(I963*H963,2)</f>
        <v>0</v>
      </c>
      <c r="BL963" s="18" t="s">
        <v>312</v>
      </c>
      <c r="BM963" s="140" t="s">
        <v>1307</v>
      </c>
    </row>
    <row r="964" spans="2:65" s="1" customFormat="1" x14ac:dyDescent="0.2">
      <c r="B964" s="33"/>
      <c r="D964" s="142" t="s">
        <v>216</v>
      </c>
      <c r="F964" s="143" t="s">
        <v>1308</v>
      </c>
      <c r="I964" s="144"/>
      <c r="L964" s="33"/>
      <c r="M964" s="145"/>
      <c r="T964" s="54"/>
      <c r="AT964" s="18" t="s">
        <v>216</v>
      </c>
      <c r="AU964" s="18" t="s">
        <v>85</v>
      </c>
    </row>
    <row r="965" spans="2:65" s="1" customFormat="1" ht="18" x14ac:dyDescent="0.2">
      <c r="B965" s="33"/>
      <c r="D965" s="147" t="s">
        <v>297</v>
      </c>
      <c r="F965" s="167" t="s">
        <v>1309</v>
      </c>
      <c r="I965" s="144"/>
      <c r="L965" s="33"/>
      <c r="M965" s="145"/>
      <c r="T965" s="54"/>
      <c r="AT965" s="18" t="s">
        <v>297</v>
      </c>
      <c r="AU965" s="18" t="s">
        <v>85</v>
      </c>
    </row>
    <row r="966" spans="2:65" s="13" customFormat="1" x14ac:dyDescent="0.2">
      <c r="B966" s="153"/>
      <c r="D966" s="147" t="s">
        <v>218</v>
      </c>
      <c r="E966" s="154" t="s">
        <v>19</v>
      </c>
      <c r="F966" s="155" t="s">
        <v>566</v>
      </c>
      <c r="H966" s="156">
        <v>139.27199999999999</v>
      </c>
      <c r="I966" s="157"/>
      <c r="L966" s="153"/>
      <c r="M966" s="158"/>
      <c r="T966" s="159"/>
      <c r="AT966" s="154" t="s">
        <v>218</v>
      </c>
      <c r="AU966" s="154" t="s">
        <v>85</v>
      </c>
      <c r="AV966" s="13" t="s">
        <v>85</v>
      </c>
      <c r="AW966" s="13" t="s">
        <v>35</v>
      </c>
      <c r="AX966" s="13" t="s">
        <v>75</v>
      </c>
      <c r="AY966" s="154" t="s">
        <v>208</v>
      </c>
    </row>
    <row r="967" spans="2:65" s="14" customFormat="1" x14ac:dyDescent="0.2">
      <c r="B967" s="160"/>
      <c r="D967" s="147" t="s">
        <v>218</v>
      </c>
      <c r="E967" s="161" t="s">
        <v>19</v>
      </c>
      <c r="F967" s="162" t="s">
        <v>221</v>
      </c>
      <c r="H967" s="163">
        <v>139.27199999999999</v>
      </c>
      <c r="I967" s="164"/>
      <c r="L967" s="160"/>
      <c r="M967" s="165"/>
      <c r="T967" s="166"/>
      <c r="AT967" s="161" t="s">
        <v>218</v>
      </c>
      <c r="AU967" s="161" t="s">
        <v>85</v>
      </c>
      <c r="AV967" s="14" t="s">
        <v>214</v>
      </c>
      <c r="AW967" s="14" t="s">
        <v>35</v>
      </c>
      <c r="AX967" s="14" t="s">
        <v>83</v>
      </c>
      <c r="AY967" s="161" t="s">
        <v>208</v>
      </c>
    </row>
    <row r="968" spans="2:65" s="1" customFormat="1" ht="15.75" customHeight="1" x14ac:dyDescent="0.2">
      <c r="B968" s="33"/>
      <c r="C968" s="129" t="s">
        <v>1310</v>
      </c>
      <c r="D968" s="129" t="s">
        <v>210</v>
      </c>
      <c r="E968" s="130" t="s">
        <v>1311</v>
      </c>
      <c r="F968" s="131" t="s">
        <v>1312</v>
      </c>
      <c r="G968" s="132" t="s">
        <v>307</v>
      </c>
      <c r="H968" s="133">
        <v>17</v>
      </c>
      <c r="I968" s="134"/>
      <c r="J968" s="135">
        <f>ROUND(I968*H968,2)</f>
        <v>0</v>
      </c>
      <c r="K968" s="131" t="s">
        <v>213</v>
      </c>
      <c r="L968" s="33"/>
      <c r="M968" s="136" t="s">
        <v>19</v>
      </c>
      <c r="N968" s="137" t="s">
        <v>46</v>
      </c>
      <c r="P968" s="138">
        <f>O968*H968</f>
        <v>0</v>
      </c>
      <c r="Q968" s="138">
        <v>2.1000000000000001E-4</v>
      </c>
      <c r="R968" s="138">
        <f>Q968*H968</f>
        <v>3.5700000000000003E-3</v>
      </c>
      <c r="S968" s="138">
        <v>0</v>
      </c>
      <c r="T968" s="139">
        <f>S968*H968</f>
        <v>0</v>
      </c>
      <c r="AR968" s="140" t="s">
        <v>312</v>
      </c>
      <c r="AT968" s="140" t="s">
        <v>210</v>
      </c>
      <c r="AU968" s="140" t="s">
        <v>85</v>
      </c>
      <c r="AY968" s="18" t="s">
        <v>208</v>
      </c>
      <c r="BE968" s="141">
        <f>IF(N968="základní",J968,0)</f>
        <v>0</v>
      </c>
      <c r="BF968" s="141">
        <f>IF(N968="snížená",J968,0)</f>
        <v>0</v>
      </c>
      <c r="BG968" s="141">
        <f>IF(N968="zákl. přenesená",J968,0)</f>
        <v>0</v>
      </c>
      <c r="BH968" s="141">
        <f>IF(N968="sníž. přenesená",J968,0)</f>
        <v>0</v>
      </c>
      <c r="BI968" s="141">
        <f>IF(N968="nulová",J968,0)</f>
        <v>0</v>
      </c>
      <c r="BJ968" s="18" t="s">
        <v>83</v>
      </c>
      <c r="BK968" s="141">
        <f>ROUND(I968*H968,2)</f>
        <v>0</v>
      </c>
      <c r="BL968" s="18" t="s">
        <v>312</v>
      </c>
      <c r="BM968" s="140" t="s">
        <v>1313</v>
      </c>
    </row>
    <row r="969" spans="2:65" s="1" customFormat="1" x14ac:dyDescent="0.2">
      <c r="B969" s="33"/>
      <c r="D969" s="142" t="s">
        <v>216</v>
      </c>
      <c r="F969" s="143" t="s">
        <v>1314</v>
      </c>
      <c r="I969" s="144"/>
      <c r="L969" s="33"/>
      <c r="M969" s="145"/>
      <c r="T969" s="54"/>
      <c r="AT969" s="18" t="s">
        <v>216</v>
      </c>
      <c r="AU969" s="18" t="s">
        <v>85</v>
      </c>
    </row>
    <row r="970" spans="2:65" s="12" customFormat="1" x14ac:dyDescent="0.2">
      <c r="B970" s="146"/>
      <c r="D970" s="147" t="s">
        <v>218</v>
      </c>
      <c r="E970" s="148" t="s">
        <v>19</v>
      </c>
      <c r="F970" s="149" t="s">
        <v>380</v>
      </c>
      <c r="H970" s="148" t="s">
        <v>19</v>
      </c>
      <c r="I970" s="150"/>
      <c r="L970" s="146"/>
      <c r="M970" s="151"/>
      <c r="T970" s="152"/>
      <c r="AT970" s="148" t="s">
        <v>218</v>
      </c>
      <c r="AU970" s="148" t="s">
        <v>85</v>
      </c>
      <c r="AV970" s="12" t="s">
        <v>83</v>
      </c>
      <c r="AW970" s="12" t="s">
        <v>35</v>
      </c>
      <c r="AX970" s="12" t="s">
        <v>75</v>
      </c>
      <c r="AY970" s="148" t="s">
        <v>208</v>
      </c>
    </row>
    <row r="971" spans="2:65" s="13" customFormat="1" x14ac:dyDescent="0.2">
      <c r="B971" s="153"/>
      <c r="D971" s="147" t="s">
        <v>218</v>
      </c>
      <c r="E971" s="154" t="s">
        <v>19</v>
      </c>
      <c r="F971" s="155" t="s">
        <v>1315</v>
      </c>
      <c r="H971" s="156">
        <v>5</v>
      </c>
      <c r="I971" s="157"/>
      <c r="L971" s="153"/>
      <c r="M971" s="158"/>
      <c r="T971" s="159"/>
      <c r="AT971" s="154" t="s">
        <v>218</v>
      </c>
      <c r="AU971" s="154" t="s">
        <v>85</v>
      </c>
      <c r="AV971" s="13" t="s">
        <v>85</v>
      </c>
      <c r="AW971" s="13" t="s">
        <v>35</v>
      </c>
      <c r="AX971" s="13" t="s">
        <v>75</v>
      </c>
      <c r="AY971" s="154" t="s">
        <v>208</v>
      </c>
    </row>
    <row r="972" spans="2:65" s="13" customFormat="1" x14ac:dyDescent="0.2">
      <c r="B972" s="153"/>
      <c r="D972" s="147" t="s">
        <v>218</v>
      </c>
      <c r="E972" s="154" t="s">
        <v>19</v>
      </c>
      <c r="F972" s="155" t="s">
        <v>1316</v>
      </c>
      <c r="H972" s="156">
        <v>4</v>
      </c>
      <c r="I972" s="157"/>
      <c r="L972" s="153"/>
      <c r="M972" s="158"/>
      <c r="T972" s="159"/>
      <c r="AT972" s="154" t="s">
        <v>218</v>
      </c>
      <c r="AU972" s="154" t="s">
        <v>85</v>
      </c>
      <c r="AV972" s="13" t="s">
        <v>85</v>
      </c>
      <c r="AW972" s="13" t="s">
        <v>35</v>
      </c>
      <c r="AX972" s="13" t="s">
        <v>75</v>
      </c>
      <c r="AY972" s="154" t="s">
        <v>208</v>
      </c>
    </row>
    <row r="973" spans="2:65" s="13" customFormat="1" x14ac:dyDescent="0.2">
      <c r="B973" s="153"/>
      <c r="D973" s="147" t="s">
        <v>218</v>
      </c>
      <c r="E973" s="154" t="s">
        <v>19</v>
      </c>
      <c r="F973" s="155" t="s">
        <v>1317</v>
      </c>
      <c r="H973" s="156">
        <v>4</v>
      </c>
      <c r="I973" s="157"/>
      <c r="L973" s="153"/>
      <c r="M973" s="158"/>
      <c r="T973" s="159"/>
      <c r="AT973" s="154" t="s">
        <v>218</v>
      </c>
      <c r="AU973" s="154" t="s">
        <v>85</v>
      </c>
      <c r="AV973" s="13" t="s">
        <v>85</v>
      </c>
      <c r="AW973" s="13" t="s">
        <v>35</v>
      </c>
      <c r="AX973" s="13" t="s">
        <v>75</v>
      </c>
      <c r="AY973" s="154" t="s">
        <v>208</v>
      </c>
    </row>
    <row r="974" spans="2:65" s="13" customFormat="1" x14ac:dyDescent="0.2">
      <c r="B974" s="153"/>
      <c r="D974" s="147" t="s">
        <v>218</v>
      </c>
      <c r="E974" s="154" t="s">
        <v>19</v>
      </c>
      <c r="F974" s="155" t="s">
        <v>1318</v>
      </c>
      <c r="H974" s="156">
        <v>4</v>
      </c>
      <c r="I974" s="157"/>
      <c r="L974" s="153"/>
      <c r="M974" s="158"/>
      <c r="T974" s="159"/>
      <c r="AT974" s="154" t="s">
        <v>218</v>
      </c>
      <c r="AU974" s="154" t="s">
        <v>85</v>
      </c>
      <c r="AV974" s="13" t="s">
        <v>85</v>
      </c>
      <c r="AW974" s="13" t="s">
        <v>35</v>
      </c>
      <c r="AX974" s="13" t="s">
        <v>75</v>
      </c>
      <c r="AY974" s="154" t="s">
        <v>208</v>
      </c>
    </row>
    <row r="975" spans="2:65" s="14" customFormat="1" x14ac:dyDescent="0.2">
      <c r="B975" s="160"/>
      <c r="D975" s="147" t="s">
        <v>218</v>
      </c>
      <c r="E975" s="161" t="s">
        <v>19</v>
      </c>
      <c r="F975" s="162" t="s">
        <v>221</v>
      </c>
      <c r="H975" s="163">
        <v>17</v>
      </c>
      <c r="I975" s="164"/>
      <c r="L975" s="160"/>
      <c r="M975" s="165"/>
      <c r="T975" s="166"/>
      <c r="AT975" s="161" t="s">
        <v>218</v>
      </c>
      <c r="AU975" s="161" t="s">
        <v>85</v>
      </c>
      <c r="AV975" s="14" t="s">
        <v>214</v>
      </c>
      <c r="AW975" s="14" t="s">
        <v>35</v>
      </c>
      <c r="AX975" s="14" t="s">
        <v>83</v>
      </c>
      <c r="AY975" s="161" t="s">
        <v>208</v>
      </c>
    </row>
    <row r="976" spans="2:65" s="1" customFormat="1" ht="15.75" customHeight="1" x14ac:dyDescent="0.2">
      <c r="B976" s="33"/>
      <c r="C976" s="129" t="s">
        <v>1319</v>
      </c>
      <c r="D976" s="129" t="s">
        <v>210</v>
      </c>
      <c r="E976" s="130" t="s">
        <v>1320</v>
      </c>
      <c r="F976" s="131" t="s">
        <v>1321</v>
      </c>
      <c r="G976" s="132" t="s">
        <v>307</v>
      </c>
      <c r="H976" s="133">
        <v>3</v>
      </c>
      <c r="I976" s="134"/>
      <c r="J976" s="135">
        <f>ROUND(I976*H976,2)</f>
        <v>0</v>
      </c>
      <c r="K976" s="131" t="s">
        <v>213</v>
      </c>
      <c r="L976" s="33"/>
      <c r="M976" s="136" t="s">
        <v>19</v>
      </c>
      <c r="N976" s="137" t="s">
        <v>46</v>
      </c>
      <c r="P976" s="138">
        <f>O976*H976</f>
        <v>0</v>
      </c>
      <c r="Q976" s="138">
        <v>2.0000000000000001E-4</v>
      </c>
      <c r="R976" s="138">
        <f>Q976*H976</f>
        <v>6.0000000000000006E-4</v>
      </c>
      <c r="S976" s="138">
        <v>0</v>
      </c>
      <c r="T976" s="139">
        <f>S976*H976</f>
        <v>0</v>
      </c>
      <c r="AR976" s="140" t="s">
        <v>312</v>
      </c>
      <c r="AT976" s="140" t="s">
        <v>210</v>
      </c>
      <c r="AU976" s="140" t="s">
        <v>85</v>
      </c>
      <c r="AY976" s="18" t="s">
        <v>208</v>
      </c>
      <c r="BE976" s="141">
        <f>IF(N976="základní",J976,0)</f>
        <v>0</v>
      </c>
      <c r="BF976" s="141">
        <f>IF(N976="snížená",J976,0)</f>
        <v>0</v>
      </c>
      <c r="BG976" s="141">
        <f>IF(N976="zákl. přenesená",J976,0)</f>
        <v>0</v>
      </c>
      <c r="BH976" s="141">
        <f>IF(N976="sníž. přenesená",J976,0)</f>
        <v>0</v>
      </c>
      <c r="BI976" s="141">
        <f>IF(N976="nulová",J976,0)</f>
        <v>0</v>
      </c>
      <c r="BJ976" s="18" t="s">
        <v>83</v>
      </c>
      <c r="BK976" s="141">
        <f>ROUND(I976*H976,2)</f>
        <v>0</v>
      </c>
      <c r="BL976" s="18" t="s">
        <v>312</v>
      </c>
      <c r="BM976" s="140" t="s">
        <v>1322</v>
      </c>
    </row>
    <row r="977" spans="2:65" s="1" customFormat="1" x14ac:dyDescent="0.2">
      <c r="B977" s="33"/>
      <c r="D977" s="142" t="s">
        <v>216</v>
      </c>
      <c r="F977" s="143" t="s">
        <v>1323</v>
      </c>
      <c r="I977" s="144"/>
      <c r="L977" s="33"/>
      <c r="M977" s="145"/>
      <c r="T977" s="54"/>
      <c r="AT977" s="18" t="s">
        <v>216</v>
      </c>
      <c r="AU977" s="18" t="s">
        <v>85</v>
      </c>
    </row>
    <row r="978" spans="2:65" s="12" customFormat="1" x14ac:dyDescent="0.2">
      <c r="B978" s="146"/>
      <c r="D978" s="147" t="s">
        <v>218</v>
      </c>
      <c r="E978" s="148" t="s">
        <v>19</v>
      </c>
      <c r="F978" s="149" t="s">
        <v>380</v>
      </c>
      <c r="H978" s="148" t="s">
        <v>19</v>
      </c>
      <c r="I978" s="150"/>
      <c r="L978" s="146"/>
      <c r="M978" s="151"/>
      <c r="T978" s="152"/>
      <c r="AT978" s="148" t="s">
        <v>218</v>
      </c>
      <c r="AU978" s="148" t="s">
        <v>85</v>
      </c>
      <c r="AV978" s="12" t="s">
        <v>83</v>
      </c>
      <c r="AW978" s="12" t="s">
        <v>35</v>
      </c>
      <c r="AX978" s="12" t="s">
        <v>75</v>
      </c>
      <c r="AY978" s="148" t="s">
        <v>208</v>
      </c>
    </row>
    <row r="979" spans="2:65" s="13" customFormat="1" x14ac:dyDescent="0.2">
      <c r="B979" s="153"/>
      <c r="D979" s="147" t="s">
        <v>218</v>
      </c>
      <c r="E979" s="154" t="s">
        <v>19</v>
      </c>
      <c r="F979" s="155" t="s">
        <v>1324</v>
      </c>
      <c r="H979" s="156">
        <v>1</v>
      </c>
      <c r="I979" s="157"/>
      <c r="L979" s="153"/>
      <c r="M979" s="158"/>
      <c r="T979" s="159"/>
      <c r="AT979" s="154" t="s">
        <v>218</v>
      </c>
      <c r="AU979" s="154" t="s">
        <v>85</v>
      </c>
      <c r="AV979" s="13" t="s">
        <v>85</v>
      </c>
      <c r="AW979" s="13" t="s">
        <v>35</v>
      </c>
      <c r="AX979" s="13" t="s">
        <v>75</v>
      </c>
      <c r="AY979" s="154" t="s">
        <v>208</v>
      </c>
    </row>
    <row r="980" spans="2:65" s="13" customFormat="1" x14ac:dyDescent="0.2">
      <c r="B980" s="153"/>
      <c r="D980" s="147" t="s">
        <v>218</v>
      </c>
      <c r="E980" s="154" t="s">
        <v>19</v>
      </c>
      <c r="F980" s="155" t="s">
        <v>1325</v>
      </c>
      <c r="H980" s="156">
        <v>2</v>
      </c>
      <c r="I980" s="157"/>
      <c r="L980" s="153"/>
      <c r="M980" s="158"/>
      <c r="T980" s="159"/>
      <c r="AT980" s="154" t="s">
        <v>218</v>
      </c>
      <c r="AU980" s="154" t="s">
        <v>85</v>
      </c>
      <c r="AV980" s="13" t="s">
        <v>85</v>
      </c>
      <c r="AW980" s="13" t="s">
        <v>35</v>
      </c>
      <c r="AX980" s="13" t="s">
        <v>75</v>
      </c>
      <c r="AY980" s="154" t="s">
        <v>208</v>
      </c>
    </row>
    <row r="981" spans="2:65" s="14" customFormat="1" x14ac:dyDescent="0.2">
      <c r="B981" s="160"/>
      <c r="D981" s="147" t="s">
        <v>218</v>
      </c>
      <c r="E981" s="161" t="s">
        <v>19</v>
      </c>
      <c r="F981" s="162" t="s">
        <v>221</v>
      </c>
      <c r="H981" s="163">
        <v>3</v>
      </c>
      <c r="I981" s="164"/>
      <c r="L981" s="160"/>
      <c r="M981" s="165"/>
      <c r="T981" s="166"/>
      <c r="AT981" s="161" t="s">
        <v>218</v>
      </c>
      <c r="AU981" s="161" t="s">
        <v>85</v>
      </c>
      <c r="AV981" s="14" t="s">
        <v>214</v>
      </c>
      <c r="AW981" s="14" t="s">
        <v>35</v>
      </c>
      <c r="AX981" s="14" t="s">
        <v>83</v>
      </c>
      <c r="AY981" s="161" t="s">
        <v>208</v>
      </c>
    </row>
    <row r="982" spans="2:65" s="1" customFormat="1" ht="15.75" customHeight="1" x14ac:dyDescent="0.2">
      <c r="B982" s="33"/>
      <c r="C982" s="129" t="s">
        <v>1326</v>
      </c>
      <c r="D982" s="129" t="s">
        <v>210</v>
      </c>
      <c r="E982" s="130" t="s">
        <v>1327</v>
      </c>
      <c r="F982" s="131" t="s">
        <v>1328</v>
      </c>
      <c r="G982" s="132" t="s">
        <v>123</v>
      </c>
      <c r="H982" s="133">
        <v>20.350999999999999</v>
      </c>
      <c r="I982" s="134"/>
      <c r="J982" s="135">
        <f>ROUND(I982*H982,2)</f>
        <v>0</v>
      </c>
      <c r="K982" s="131" t="s">
        <v>213</v>
      </c>
      <c r="L982" s="33"/>
      <c r="M982" s="136" t="s">
        <v>19</v>
      </c>
      <c r="N982" s="137" t="s">
        <v>46</v>
      </c>
      <c r="P982" s="138">
        <f>O982*H982</f>
        <v>0</v>
      </c>
      <c r="Q982" s="138">
        <v>1.42E-3</v>
      </c>
      <c r="R982" s="138">
        <f>Q982*H982</f>
        <v>2.8898420000000001E-2</v>
      </c>
      <c r="S982" s="138">
        <v>0</v>
      </c>
      <c r="T982" s="139">
        <f>S982*H982</f>
        <v>0</v>
      </c>
      <c r="AR982" s="140" t="s">
        <v>312</v>
      </c>
      <c r="AT982" s="140" t="s">
        <v>210</v>
      </c>
      <c r="AU982" s="140" t="s">
        <v>85</v>
      </c>
      <c r="AY982" s="18" t="s">
        <v>208</v>
      </c>
      <c r="BE982" s="141">
        <f>IF(N982="základní",J982,0)</f>
        <v>0</v>
      </c>
      <c r="BF982" s="141">
        <f>IF(N982="snížená",J982,0)</f>
        <v>0</v>
      </c>
      <c r="BG982" s="141">
        <f>IF(N982="zákl. přenesená",J982,0)</f>
        <v>0</v>
      </c>
      <c r="BH982" s="141">
        <f>IF(N982="sníž. přenesená",J982,0)</f>
        <v>0</v>
      </c>
      <c r="BI982" s="141">
        <f>IF(N982="nulová",J982,0)</f>
        <v>0</v>
      </c>
      <c r="BJ982" s="18" t="s">
        <v>83</v>
      </c>
      <c r="BK982" s="141">
        <f>ROUND(I982*H982,2)</f>
        <v>0</v>
      </c>
      <c r="BL982" s="18" t="s">
        <v>312</v>
      </c>
      <c r="BM982" s="140" t="s">
        <v>1329</v>
      </c>
    </row>
    <row r="983" spans="2:65" s="1" customFormat="1" x14ac:dyDescent="0.2">
      <c r="B983" s="33"/>
      <c r="D983" s="142" t="s">
        <v>216</v>
      </c>
      <c r="F983" s="143" t="s">
        <v>1330</v>
      </c>
      <c r="I983" s="144"/>
      <c r="L983" s="33"/>
      <c r="M983" s="145"/>
      <c r="T983" s="54"/>
      <c r="AT983" s="18" t="s">
        <v>216</v>
      </c>
      <c r="AU983" s="18" t="s">
        <v>85</v>
      </c>
    </row>
    <row r="984" spans="2:65" s="12" customFormat="1" x14ac:dyDescent="0.2">
      <c r="B984" s="146"/>
      <c r="D984" s="147" t="s">
        <v>218</v>
      </c>
      <c r="E984" s="148" t="s">
        <v>19</v>
      </c>
      <c r="F984" s="149" t="s">
        <v>380</v>
      </c>
      <c r="H984" s="148" t="s">
        <v>19</v>
      </c>
      <c r="I984" s="150"/>
      <c r="L984" s="146"/>
      <c r="M984" s="151"/>
      <c r="T984" s="152"/>
      <c r="AT984" s="148" t="s">
        <v>218</v>
      </c>
      <c r="AU984" s="148" t="s">
        <v>85</v>
      </c>
      <c r="AV984" s="12" t="s">
        <v>83</v>
      </c>
      <c r="AW984" s="12" t="s">
        <v>35</v>
      </c>
      <c r="AX984" s="12" t="s">
        <v>75</v>
      </c>
      <c r="AY984" s="148" t="s">
        <v>208</v>
      </c>
    </row>
    <row r="985" spans="2:65" s="13" customFormat="1" x14ac:dyDescent="0.2">
      <c r="B985" s="153"/>
      <c r="D985" s="147" t="s">
        <v>218</v>
      </c>
      <c r="E985" s="154" t="s">
        <v>19</v>
      </c>
      <c r="F985" s="155" t="s">
        <v>1331</v>
      </c>
      <c r="H985" s="156">
        <v>4.82</v>
      </c>
      <c r="I985" s="157"/>
      <c r="L985" s="153"/>
      <c r="M985" s="158"/>
      <c r="T985" s="159"/>
      <c r="AT985" s="154" t="s">
        <v>218</v>
      </c>
      <c r="AU985" s="154" t="s">
        <v>85</v>
      </c>
      <c r="AV985" s="13" t="s">
        <v>85</v>
      </c>
      <c r="AW985" s="13" t="s">
        <v>35</v>
      </c>
      <c r="AX985" s="13" t="s">
        <v>75</v>
      </c>
      <c r="AY985" s="154" t="s">
        <v>208</v>
      </c>
    </row>
    <row r="986" spans="2:65" s="13" customFormat="1" x14ac:dyDescent="0.2">
      <c r="B986" s="153"/>
      <c r="D986" s="147" t="s">
        <v>218</v>
      </c>
      <c r="E986" s="154" t="s">
        <v>19</v>
      </c>
      <c r="F986" s="155" t="s">
        <v>1332</v>
      </c>
      <c r="H986" s="156">
        <v>4.32</v>
      </c>
      <c r="I986" s="157"/>
      <c r="L986" s="153"/>
      <c r="M986" s="158"/>
      <c r="T986" s="159"/>
      <c r="AT986" s="154" t="s">
        <v>218</v>
      </c>
      <c r="AU986" s="154" t="s">
        <v>85</v>
      </c>
      <c r="AV986" s="13" t="s">
        <v>85</v>
      </c>
      <c r="AW986" s="13" t="s">
        <v>35</v>
      </c>
      <c r="AX986" s="13" t="s">
        <v>75</v>
      </c>
      <c r="AY986" s="154" t="s">
        <v>208</v>
      </c>
    </row>
    <row r="987" spans="2:65" s="13" customFormat="1" x14ac:dyDescent="0.2">
      <c r="B987" s="153"/>
      <c r="D987" s="147" t="s">
        <v>218</v>
      </c>
      <c r="E987" s="154" t="s">
        <v>19</v>
      </c>
      <c r="F987" s="155" t="s">
        <v>1333</v>
      </c>
      <c r="H987" s="156">
        <v>8.3379999999999992</v>
      </c>
      <c r="I987" s="157"/>
      <c r="L987" s="153"/>
      <c r="M987" s="158"/>
      <c r="T987" s="159"/>
      <c r="AT987" s="154" t="s">
        <v>218</v>
      </c>
      <c r="AU987" s="154" t="s">
        <v>85</v>
      </c>
      <c r="AV987" s="13" t="s">
        <v>85</v>
      </c>
      <c r="AW987" s="13" t="s">
        <v>35</v>
      </c>
      <c r="AX987" s="13" t="s">
        <v>75</v>
      </c>
      <c r="AY987" s="154" t="s">
        <v>208</v>
      </c>
    </row>
    <row r="988" spans="2:65" s="13" customFormat="1" x14ac:dyDescent="0.2">
      <c r="B988" s="153"/>
      <c r="D988" s="147" t="s">
        <v>218</v>
      </c>
      <c r="E988" s="154" t="s">
        <v>19</v>
      </c>
      <c r="F988" s="155" t="s">
        <v>1334</v>
      </c>
      <c r="H988" s="156">
        <v>2.8730000000000002</v>
      </c>
      <c r="I988" s="157"/>
      <c r="L988" s="153"/>
      <c r="M988" s="158"/>
      <c r="T988" s="159"/>
      <c r="AT988" s="154" t="s">
        <v>218</v>
      </c>
      <c r="AU988" s="154" t="s">
        <v>85</v>
      </c>
      <c r="AV988" s="13" t="s">
        <v>85</v>
      </c>
      <c r="AW988" s="13" t="s">
        <v>35</v>
      </c>
      <c r="AX988" s="13" t="s">
        <v>75</v>
      </c>
      <c r="AY988" s="154" t="s">
        <v>208</v>
      </c>
    </row>
    <row r="989" spans="2:65" s="14" customFormat="1" x14ac:dyDescent="0.2">
      <c r="B989" s="160"/>
      <c r="D989" s="147" t="s">
        <v>218</v>
      </c>
      <c r="E989" s="161" t="s">
        <v>19</v>
      </c>
      <c r="F989" s="162" t="s">
        <v>221</v>
      </c>
      <c r="H989" s="163">
        <v>20.350999999999999</v>
      </c>
      <c r="I989" s="164"/>
      <c r="L989" s="160"/>
      <c r="M989" s="165"/>
      <c r="T989" s="166"/>
      <c r="AT989" s="161" t="s">
        <v>218</v>
      </c>
      <c r="AU989" s="161" t="s">
        <v>85</v>
      </c>
      <c r="AV989" s="14" t="s">
        <v>214</v>
      </c>
      <c r="AW989" s="14" t="s">
        <v>35</v>
      </c>
      <c r="AX989" s="14" t="s">
        <v>83</v>
      </c>
      <c r="AY989" s="161" t="s">
        <v>208</v>
      </c>
    </row>
    <row r="990" spans="2:65" s="1" customFormat="1" ht="15.75" customHeight="1" x14ac:dyDescent="0.2">
      <c r="B990" s="33"/>
      <c r="C990" s="129" t="s">
        <v>1335</v>
      </c>
      <c r="D990" s="129" t="s">
        <v>210</v>
      </c>
      <c r="E990" s="130" t="s">
        <v>1336</v>
      </c>
      <c r="F990" s="131" t="s">
        <v>1337</v>
      </c>
      <c r="G990" s="132" t="s">
        <v>109</v>
      </c>
      <c r="H990" s="133">
        <v>132.06</v>
      </c>
      <c r="I990" s="134"/>
      <c r="J990" s="135">
        <f>ROUND(I990*H990,2)</f>
        <v>0</v>
      </c>
      <c r="K990" s="131" t="s">
        <v>213</v>
      </c>
      <c r="L990" s="33"/>
      <c r="M990" s="136" t="s">
        <v>19</v>
      </c>
      <c r="N990" s="137" t="s">
        <v>46</v>
      </c>
      <c r="P990" s="138">
        <f>O990*H990</f>
        <v>0</v>
      </c>
      <c r="Q990" s="138">
        <v>5.0000000000000002E-5</v>
      </c>
      <c r="R990" s="138">
        <f>Q990*H990</f>
        <v>6.6030000000000004E-3</v>
      </c>
      <c r="S990" s="138">
        <v>0</v>
      </c>
      <c r="T990" s="139">
        <f>S990*H990</f>
        <v>0</v>
      </c>
      <c r="AR990" s="140" t="s">
        <v>312</v>
      </c>
      <c r="AT990" s="140" t="s">
        <v>210</v>
      </c>
      <c r="AU990" s="140" t="s">
        <v>85</v>
      </c>
      <c r="AY990" s="18" t="s">
        <v>208</v>
      </c>
      <c r="BE990" s="141">
        <f>IF(N990="základní",J990,0)</f>
        <v>0</v>
      </c>
      <c r="BF990" s="141">
        <f>IF(N990="snížená",J990,0)</f>
        <v>0</v>
      </c>
      <c r="BG990" s="141">
        <f>IF(N990="zákl. přenesená",J990,0)</f>
        <v>0</v>
      </c>
      <c r="BH990" s="141">
        <f>IF(N990="sníž. přenesená",J990,0)</f>
        <v>0</v>
      </c>
      <c r="BI990" s="141">
        <f>IF(N990="nulová",J990,0)</f>
        <v>0</v>
      </c>
      <c r="BJ990" s="18" t="s">
        <v>83</v>
      </c>
      <c r="BK990" s="141">
        <f>ROUND(I990*H990,2)</f>
        <v>0</v>
      </c>
      <c r="BL990" s="18" t="s">
        <v>312</v>
      </c>
      <c r="BM990" s="140" t="s">
        <v>1338</v>
      </c>
    </row>
    <row r="991" spans="2:65" s="1" customFormat="1" x14ac:dyDescent="0.2">
      <c r="B991" s="33"/>
      <c r="D991" s="142" t="s">
        <v>216</v>
      </c>
      <c r="F991" s="143" t="s">
        <v>1339</v>
      </c>
      <c r="I991" s="144"/>
      <c r="L991" s="33"/>
      <c r="M991" s="145"/>
      <c r="T991" s="54"/>
      <c r="AT991" s="18" t="s">
        <v>216</v>
      </c>
      <c r="AU991" s="18" t="s">
        <v>85</v>
      </c>
    </row>
    <row r="992" spans="2:65" s="12" customFormat="1" x14ac:dyDescent="0.2">
      <c r="B992" s="146"/>
      <c r="D992" s="147" t="s">
        <v>218</v>
      </c>
      <c r="E992" s="148" t="s">
        <v>19</v>
      </c>
      <c r="F992" s="149" t="s">
        <v>278</v>
      </c>
      <c r="H992" s="148" t="s">
        <v>19</v>
      </c>
      <c r="I992" s="150"/>
      <c r="L992" s="146"/>
      <c r="M992" s="151"/>
      <c r="T992" s="152"/>
      <c r="AT992" s="148" t="s">
        <v>218</v>
      </c>
      <c r="AU992" s="148" t="s">
        <v>85</v>
      </c>
      <c r="AV992" s="12" t="s">
        <v>83</v>
      </c>
      <c r="AW992" s="12" t="s">
        <v>35</v>
      </c>
      <c r="AX992" s="12" t="s">
        <v>75</v>
      </c>
      <c r="AY992" s="148" t="s">
        <v>208</v>
      </c>
    </row>
    <row r="993" spans="2:65" s="13" customFormat="1" x14ac:dyDescent="0.2">
      <c r="B993" s="153"/>
      <c r="D993" s="147" t="s">
        <v>218</v>
      </c>
      <c r="E993" s="154" t="s">
        <v>19</v>
      </c>
      <c r="F993" s="155" t="s">
        <v>1228</v>
      </c>
      <c r="H993" s="156">
        <v>132.06</v>
      </c>
      <c r="I993" s="157"/>
      <c r="L993" s="153"/>
      <c r="M993" s="158"/>
      <c r="T993" s="159"/>
      <c r="AT993" s="154" t="s">
        <v>218</v>
      </c>
      <c r="AU993" s="154" t="s">
        <v>85</v>
      </c>
      <c r="AV993" s="13" t="s">
        <v>85</v>
      </c>
      <c r="AW993" s="13" t="s">
        <v>35</v>
      </c>
      <c r="AX993" s="13" t="s">
        <v>75</v>
      </c>
      <c r="AY993" s="154" t="s">
        <v>208</v>
      </c>
    </row>
    <row r="994" spans="2:65" s="14" customFormat="1" x14ac:dyDescent="0.2">
      <c r="B994" s="160"/>
      <c r="D994" s="147" t="s">
        <v>218</v>
      </c>
      <c r="E994" s="161" t="s">
        <v>19</v>
      </c>
      <c r="F994" s="162" t="s">
        <v>221</v>
      </c>
      <c r="H994" s="163">
        <v>132.06</v>
      </c>
      <c r="I994" s="164"/>
      <c r="L994" s="160"/>
      <c r="M994" s="165"/>
      <c r="T994" s="166"/>
      <c r="AT994" s="161" t="s">
        <v>218</v>
      </c>
      <c r="AU994" s="161" t="s">
        <v>85</v>
      </c>
      <c r="AV994" s="14" t="s">
        <v>214</v>
      </c>
      <c r="AW994" s="14" t="s">
        <v>35</v>
      </c>
      <c r="AX994" s="14" t="s">
        <v>83</v>
      </c>
      <c r="AY994" s="161" t="s">
        <v>208</v>
      </c>
    </row>
    <row r="995" spans="2:65" s="1" customFormat="1" ht="24.75" customHeight="1" x14ac:dyDescent="0.2">
      <c r="B995" s="33"/>
      <c r="C995" s="129" t="s">
        <v>1340</v>
      </c>
      <c r="D995" s="129" t="s">
        <v>210</v>
      </c>
      <c r="E995" s="130" t="s">
        <v>1341</v>
      </c>
      <c r="F995" s="131" t="s">
        <v>1342</v>
      </c>
      <c r="G995" s="132" t="s">
        <v>264</v>
      </c>
      <c r="H995" s="133">
        <v>5.8120000000000003</v>
      </c>
      <c r="I995" s="134"/>
      <c r="J995" s="135">
        <f>ROUND(I995*H995,2)</f>
        <v>0</v>
      </c>
      <c r="K995" s="131" t="s">
        <v>213</v>
      </c>
      <c r="L995" s="33"/>
      <c r="M995" s="136" t="s">
        <v>19</v>
      </c>
      <c r="N995" s="137" t="s">
        <v>46</v>
      </c>
      <c r="P995" s="138">
        <f>O995*H995</f>
        <v>0</v>
      </c>
      <c r="Q995" s="138">
        <v>0</v>
      </c>
      <c r="R995" s="138">
        <f>Q995*H995</f>
        <v>0</v>
      </c>
      <c r="S995" s="138">
        <v>0</v>
      </c>
      <c r="T995" s="139">
        <f>S995*H995</f>
        <v>0</v>
      </c>
      <c r="AR995" s="140" t="s">
        <v>312</v>
      </c>
      <c r="AT995" s="140" t="s">
        <v>210</v>
      </c>
      <c r="AU995" s="140" t="s">
        <v>85</v>
      </c>
      <c r="AY995" s="18" t="s">
        <v>208</v>
      </c>
      <c r="BE995" s="141">
        <f>IF(N995="základní",J995,0)</f>
        <v>0</v>
      </c>
      <c r="BF995" s="141">
        <f>IF(N995="snížená",J995,0)</f>
        <v>0</v>
      </c>
      <c r="BG995" s="141">
        <f>IF(N995="zákl. přenesená",J995,0)</f>
        <v>0</v>
      </c>
      <c r="BH995" s="141">
        <f>IF(N995="sníž. přenesená",J995,0)</f>
        <v>0</v>
      </c>
      <c r="BI995" s="141">
        <f>IF(N995="nulová",J995,0)</f>
        <v>0</v>
      </c>
      <c r="BJ995" s="18" t="s">
        <v>83</v>
      </c>
      <c r="BK995" s="141">
        <f>ROUND(I995*H995,2)</f>
        <v>0</v>
      </c>
      <c r="BL995" s="18" t="s">
        <v>312</v>
      </c>
      <c r="BM995" s="140" t="s">
        <v>1343</v>
      </c>
    </row>
    <row r="996" spans="2:65" s="1" customFormat="1" x14ac:dyDescent="0.2">
      <c r="B996" s="33"/>
      <c r="D996" s="142" t="s">
        <v>216</v>
      </c>
      <c r="F996" s="143" t="s">
        <v>1344</v>
      </c>
      <c r="I996" s="144"/>
      <c r="L996" s="33"/>
      <c r="M996" s="145"/>
      <c r="T996" s="54"/>
      <c r="AT996" s="18" t="s">
        <v>216</v>
      </c>
      <c r="AU996" s="18" t="s">
        <v>85</v>
      </c>
    </row>
    <row r="997" spans="2:65" s="11" customFormat="1" ht="22.75" customHeight="1" x14ac:dyDescent="0.25">
      <c r="B997" s="117"/>
      <c r="D997" s="118" t="s">
        <v>74</v>
      </c>
      <c r="E997" s="127" t="s">
        <v>1345</v>
      </c>
      <c r="F997" s="127" t="s">
        <v>1346</v>
      </c>
      <c r="I997" s="120"/>
      <c r="J997" s="128">
        <f>BK997</f>
        <v>0</v>
      </c>
      <c r="L997" s="117"/>
      <c r="M997" s="122"/>
      <c r="P997" s="123">
        <f>SUM(P998:P1077)</f>
        <v>0</v>
      </c>
      <c r="R997" s="123">
        <f>SUM(R998:R1077)</f>
        <v>1.3502491999999999</v>
      </c>
      <c r="T997" s="124">
        <f>SUM(T998:T1077)</f>
        <v>1.7564065</v>
      </c>
      <c r="AR997" s="118" t="s">
        <v>85</v>
      </c>
      <c r="AT997" s="125" t="s">
        <v>74</v>
      </c>
      <c r="AU997" s="125" t="s">
        <v>83</v>
      </c>
      <c r="AY997" s="118" t="s">
        <v>208</v>
      </c>
      <c r="BK997" s="126">
        <f>SUM(BK998:BK1077)</f>
        <v>0</v>
      </c>
    </row>
    <row r="998" spans="2:65" s="1" customFormat="1" ht="15.75" customHeight="1" x14ac:dyDescent="0.2">
      <c r="B998" s="33"/>
      <c r="C998" s="129" t="s">
        <v>1347</v>
      </c>
      <c r="D998" s="129" t="s">
        <v>210</v>
      </c>
      <c r="E998" s="130" t="s">
        <v>1348</v>
      </c>
      <c r="F998" s="131" t="s">
        <v>1349</v>
      </c>
      <c r="G998" s="132" t="s">
        <v>109</v>
      </c>
      <c r="H998" s="133">
        <v>43.915999999999997</v>
      </c>
      <c r="I998" s="134"/>
      <c r="J998" s="135">
        <f>ROUND(I998*H998,2)</f>
        <v>0</v>
      </c>
      <c r="K998" s="131" t="s">
        <v>213</v>
      </c>
      <c r="L998" s="33"/>
      <c r="M998" s="136" t="s">
        <v>19</v>
      </c>
      <c r="N998" s="137" t="s">
        <v>46</v>
      </c>
      <c r="P998" s="138">
        <f>O998*H998</f>
        <v>0</v>
      </c>
      <c r="Q998" s="138">
        <v>0</v>
      </c>
      <c r="R998" s="138">
        <f>Q998*H998</f>
        <v>0</v>
      </c>
      <c r="S998" s="138">
        <v>0</v>
      </c>
      <c r="T998" s="139">
        <f>S998*H998</f>
        <v>0</v>
      </c>
      <c r="AR998" s="140" t="s">
        <v>312</v>
      </c>
      <c r="AT998" s="140" t="s">
        <v>210</v>
      </c>
      <c r="AU998" s="140" t="s">
        <v>85</v>
      </c>
      <c r="AY998" s="18" t="s">
        <v>208</v>
      </c>
      <c r="BE998" s="141">
        <f>IF(N998="základní",J998,0)</f>
        <v>0</v>
      </c>
      <c r="BF998" s="141">
        <f>IF(N998="snížená",J998,0)</f>
        <v>0</v>
      </c>
      <c r="BG998" s="141">
        <f>IF(N998="zákl. přenesená",J998,0)</f>
        <v>0</v>
      </c>
      <c r="BH998" s="141">
        <f>IF(N998="sníž. přenesená",J998,0)</f>
        <v>0</v>
      </c>
      <c r="BI998" s="141">
        <f>IF(N998="nulová",J998,0)</f>
        <v>0</v>
      </c>
      <c r="BJ998" s="18" t="s">
        <v>83</v>
      </c>
      <c r="BK998" s="141">
        <f>ROUND(I998*H998,2)</f>
        <v>0</v>
      </c>
      <c r="BL998" s="18" t="s">
        <v>312</v>
      </c>
      <c r="BM998" s="140" t="s">
        <v>1350</v>
      </c>
    </row>
    <row r="999" spans="2:65" s="1" customFormat="1" x14ac:dyDescent="0.2">
      <c r="B999" s="33"/>
      <c r="D999" s="142" t="s">
        <v>216</v>
      </c>
      <c r="F999" s="143" t="s">
        <v>1351</v>
      </c>
      <c r="I999" s="144"/>
      <c r="L999" s="33"/>
      <c r="M999" s="145"/>
      <c r="T999" s="54"/>
      <c r="AT999" s="18" t="s">
        <v>216</v>
      </c>
      <c r="AU999" s="18" t="s">
        <v>85</v>
      </c>
    </row>
    <row r="1000" spans="2:65" s="13" customFormat="1" x14ac:dyDescent="0.2">
      <c r="B1000" s="153"/>
      <c r="D1000" s="147" t="s">
        <v>218</v>
      </c>
      <c r="E1000" s="154" t="s">
        <v>19</v>
      </c>
      <c r="F1000" s="155" t="s">
        <v>1352</v>
      </c>
      <c r="H1000" s="156">
        <v>43.915999999999997</v>
      </c>
      <c r="I1000" s="157"/>
      <c r="L1000" s="153"/>
      <c r="M1000" s="158"/>
      <c r="T1000" s="159"/>
      <c r="AT1000" s="154" t="s">
        <v>218</v>
      </c>
      <c r="AU1000" s="154" t="s">
        <v>85</v>
      </c>
      <c r="AV1000" s="13" t="s">
        <v>85</v>
      </c>
      <c r="AW1000" s="13" t="s">
        <v>35</v>
      </c>
      <c r="AX1000" s="13" t="s">
        <v>75</v>
      </c>
      <c r="AY1000" s="154" t="s">
        <v>208</v>
      </c>
    </row>
    <row r="1001" spans="2:65" s="14" customFormat="1" x14ac:dyDescent="0.2">
      <c r="B1001" s="160"/>
      <c r="D1001" s="147" t="s">
        <v>218</v>
      </c>
      <c r="E1001" s="161" t="s">
        <v>19</v>
      </c>
      <c r="F1001" s="162" t="s">
        <v>221</v>
      </c>
      <c r="H1001" s="163">
        <v>43.915999999999997</v>
      </c>
      <c r="I1001" s="164"/>
      <c r="L1001" s="160"/>
      <c r="M1001" s="165"/>
      <c r="T1001" s="166"/>
      <c r="AT1001" s="161" t="s">
        <v>218</v>
      </c>
      <c r="AU1001" s="161" t="s">
        <v>85</v>
      </c>
      <c r="AV1001" s="14" t="s">
        <v>214</v>
      </c>
      <c r="AW1001" s="14" t="s">
        <v>35</v>
      </c>
      <c r="AX1001" s="14" t="s">
        <v>83</v>
      </c>
      <c r="AY1001" s="161" t="s">
        <v>208</v>
      </c>
    </row>
    <row r="1002" spans="2:65" s="1" customFormat="1" ht="15.75" customHeight="1" x14ac:dyDescent="0.2">
      <c r="B1002" s="33"/>
      <c r="C1002" s="129" t="s">
        <v>1353</v>
      </c>
      <c r="D1002" s="129" t="s">
        <v>210</v>
      </c>
      <c r="E1002" s="130" t="s">
        <v>1354</v>
      </c>
      <c r="F1002" s="131" t="s">
        <v>1355</v>
      </c>
      <c r="G1002" s="132" t="s">
        <v>109</v>
      </c>
      <c r="H1002" s="133">
        <v>43.915999999999997</v>
      </c>
      <c r="I1002" s="134"/>
      <c r="J1002" s="135">
        <f>ROUND(I1002*H1002,2)</f>
        <v>0</v>
      </c>
      <c r="K1002" s="131" t="s">
        <v>213</v>
      </c>
      <c r="L1002" s="33"/>
      <c r="M1002" s="136" t="s">
        <v>19</v>
      </c>
      <c r="N1002" s="137" t="s">
        <v>46</v>
      </c>
      <c r="P1002" s="138">
        <f>O1002*H1002</f>
        <v>0</v>
      </c>
      <c r="Q1002" s="138">
        <v>2.9999999999999997E-4</v>
      </c>
      <c r="R1002" s="138">
        <f>Q1002*H1002</f>
        <v>1.3174799999999999E-2</v>
      </c>
      <c r="S1002" s="138">
        <v>0</v>
      </c>
      <c r="T1002" s="139">
        <f>S1002*H1002</f>
        <v>0</v>
      </c>
      <c r="AR1002" s="140" t="s">
        <v>312</v>
      </c>
      <c r="AT1002" s="140" t="s">
        <v>210</v>
      </c>
      <c r="AU1002" s="140" t="s">
        <v>85</v>
      </c>
      <c r="AY1002" s="18" t="s">
        <v>208</v>
      </c>
      <c r="BE1002" s="141">
        <f>IF(N1002="základní",J1002,0)</f>
        <v>0</v>
      </c>
      <c r="BF1002" s="141">
        <f>IF(N1002="snížená",J1002,0)</f>
        <v>0</v>
      </c>
      <c r="BG1002" s="141">
        <f>IF(N1002="zákl. přenesená",J1002,0)</f>
        <v>0</v>
      </c>
      <c r="BH1002" s="141">
        <f>IF(N1002="sníž. přenesená",J1002,0)</f>
        <v>0</v>
      </c>
      <c r="BI1002" s="141">
        <f>IF(N1002="nulová",J1002,0)</f>
        <v>0</v>
      </c>
      <c r="BJ1002" s="18" t="s">
        <v>83</v>
      </c>
      <c r="BK1002" s="141">
        <f>ROUND(I1002*H1002,2)</f>
        <v>0</v>
      </c>
      <c r="BL1002" s="18" t="s">
        <v>312</v>
      </c>
      <c r="BM1002" s="140" t="s">
        <v>1356</v>
      </c>
    </row>
    <row r="1003" spans="2:65" s="1" customFormat="1" x14ac:dyDescent="0.2">
      <c r="B1003" s="33"/>
      <c r="D1003" s="142" t="s">
        <v>216</v>
      </c>
      <c r="F1003" s="143" t="s">
        <v>1357</v>
      </c>
      <c r="I1003" s="144"/>
      <c r="L1003" s="33"/>
      <c r="M1003" s="145"/>
      <c r="T1003" s="54"/>
      <c r="AT1003" s="18" t="s">
        <v>216</v>
      </c>
      <c r="AU1003" s="18" t="s">
        <v>85</v>
      </c>
    </row>
    <row r="1004" spans="2:65" s="13" customFormat="1" x14ac:dyDescent="0.2">
      <c r="B1004" s="153"/>
      <c r="D1004" s="147" t="s">
        <v>218</v>
      </c>
      <c r="E1004" s="154" t="s">
        <v>19</v>
      </c>
      <c r="F1004" s="155" t="s">
        <v>1352</v>
      </c>
      <c r="H1004" s="156">
        <v>43.915999999999997</v>
      </c>
      <c r="I1004" s="157"/>
      <c r="L1004" s="153"/>
      <c r="M1004" s="158"/>
      <c r="T1004" s="159"/>
      <c r="AT1004" s="154" t="s">
        <v>218</v>
      </c>
      <c r="AU1004" s="154" t="s">
        <v>85</v>
      </c>
      <c r="AV1004" s="13" t="s">
        <v>85</v>
      </c>
      <c r="AW1004" s="13" t="s">
        <v>35</v>
      </c>
      <c r="AX1004" s="13" t="s">
        <v>75</v>
      </c>
      <c r="AY1004" s="154" t="s">
        <v>208</v>
      </c>
    </row>
    <row r="1005" spans="2:65" s="14" customFormat="1" x14ac:dyDescent="0.2">
      <c r="B1005" s="160"/>
      <c r="D1005" s="147" t="s">
        <v>218</v>
      </c>
      <c r="E1005" s="161" t="s">
        <v>19</v>
      </c>
      <c r="F1005" s="162" t="s">
        <v>221</v>
      </c>
      <c r="H1005" s="163">
        <v>43.915999999999997</v>
      </c>
      <c r="I1005" s="164"/>
      <c r="L1005" s="160"/>
      <c r="M1005" s="165"/>
      <c r="T1005" s="166"/>
      <c r="AT1005" s="161" t="s">
        <v>218</v>
      </c>
      <c r="AU1005" s="161" t="s">
        <v>85</v>
      </c>
      <c r="AV1005" s="14" t="s">
        <v>214</v>
      </c>
      <c r="AW1005" s="14" t="s">
        <v>35</v>
      </c>
      <c r="AX1005" s="14" t="s">
        <v>83</v>
      </c>
      <c r="AY1005" s="161" t="s">
        <v>208</v>
      </c>
    </row>
    <row r="1006" spans="2:65" s="1" customFormat="1" ht="15.75" customHeight="1" x14ac:dyDescent="0.2">
      <c r="B1006" s="33"/>
      <c r="C1006" s="129" t="s">
        <v>1358</v>
      </c>
      <c r="D1006" s="129" t="s">
        <v>210</v>
      </c>
      <c r="E1006" s="130" t="s">
        <v>1359</v>
      </c>
      <c r="F1006" s="131" t="s">
        <v>1360</v>
      </c>
      <c r="G1006" s="132" t="s">
        <v>109</v>
      </c>
      <c r="H1006" s="133">
        <v>3.0539999999999998</v>
      </c>
      <c r="I1006" s="134"/>
      <c r="J1006" s="135">
        <f>ROUND(I1006*H1006,2)</f>
        <v>0</v>
      </c>
      <c r="K1006" s="131" t="s">
        <v>213</v>
      </c>
      <c r="L1006" s="33"/>
      <c r="M1006" s="136" t="s">
        <v>19</v>
      </c>
      <c r="N1006" s="137" t="s">
        <v>46</v>
      </c>
      <c r="P1006" s="138">
        <f>O1006*H1006</f>
        <v>0</v>
      </c>
      <c r="Q1006" s="138">
        <v>1.5E-3</v>
      </c>
      <c r="R1006" s="138">
        <f>Q1006*H1006</f>
        <v>4.581E-3</v>
      </c>
      <c r="S1006" s="138">
        <v>0</v>
      </c>
      <c r="T1006" s="139">
        <f>S1006*H1006</f>
        <v>0</v>
      </c>
      <c r="AR1006" s="140" t="s">
        <v>312</v>
      </c>
      <c r="AT1006" s="140" t="s">
        <v>210</v>
      </c>
      <c r="AU1006" s="140" t="s">
        <v>85</v>
      </c>
      <c r="AY1006" s="18" t="s">
        <v>208</v>
      </c>
      <c r="BE1006" s="141">
        <f>IF(N1006="základní",J1006,0)</f>
        <v>0</v>
      </c>
      <c r="BF1006" s="141">
        <f>IF(N1006="snížená",J1006,0)</f>
        <v>0</v>
      </c>
      <c r="BG1006" s="141">
        <f>IF(N1006="zákl. přenesená",J1006,0)</f>
        <v>0</v>
      </c>
      <c r="BH1006" s="141">
        <f>IF(N1006="sníž. přenesená",J1006,0)</f>
        <v>0</v>
      </c>
      <c r="BI1006" s="141">
        <f>IF(N1006="nulová",J1006,0)</f>
        <v>0</v>
      </c>
      <c r="BJ1006" s="18" t="s">
        <v>83</v>
      </c>
      <c r="BK1006" s="141">
        <f>ROUND(I1006*H1006,2)</f>
        <v>0</v>
      </c>
      <c r="BL1006" s="18" t="s">
        <v>312</v>
      </c>
      <c r="BM1006" s="140" t="s">
        <v>1361</v>
      </c>
    </row>
    <row r="1007" spans="2:65" s="1" customFormat="1" x14ac:dyDescent="0.2">
      <c r="B1007" s="33"/>
      <c r="D1007" s="142" t="s">
        <v>216</v>
      </c>
      <c r="F1007" s="143" t="s">
        <v>1362</v>
      </c>
      <c r="I1007" s="144"/>
      <c r="L1007" s="33"/>
      <c r="M1007" s="145"/>
      <c r="T1007" s="54"/>
      <c r="AT1007" s="18" t="s">
        <v>216</v>
      </c>
      <c r="AU1007" s="18" t="s">
        <v>85</v>
      </c>
    </row>
    <row r="1008" spans="2:65" s="12" customFormat="1" x14ac:dyDescent="0.2">
      <c r="B1008" s="146"/>
      <c r="D1008" s="147" t="s">
        <v>218</v>
      </c>
      <c r="E1008" s="148" t="s">
        <v>19</v>
      </c>
      <c r="F1008" s="149" t="s">
        <v>380</v>
      </c>
      <c r="H1008" s="148" t="s">
        <v>19</v>
      </c>
      <c r="I1008" s="150"/>
      <c r="L1008" s="146"/>
      <c r="M1008" s="151"/>
      <c r="T1008" s="152"/>
      <c r="AT1008" s="148" t="s">
        <v>218</v>
      </c>
      <c r="AU1008" s="148" t="s">
        <v>85</v>
      </c>
      <c r="AV1008" s="12" t="s">
        <v>83</v>
      </c>
      <c r="AW1008" s="12" t="s">
        <v>35</v>
      </c>
      <c r="AX1008" s="12" t="s">
        <v>75</v>
      </c>
      <c r="AY1008" s="148" t="s">
        <v>208</v>
      </c>
    </row>
    <row r="1009" spans="2:65" s="13" customFormat="1" x14ac:dyDescent="0.2">
      <c r="B1009" s="153"/>
      <c r="D1009" s="147" t="s">
        <v>218</v>
      </c>
      <c r="E1009" s="154" t="s">
        <v>19</v>
      </c>
      <c r="F1009" s="155" t="s">
        <v>1363</v>
      </c>
      <c r="H1009" s="156">
        <v>0.72399999999999998</v>
      </c>
      <c r="I1009" s="157"/>
      <c r="L1009" s="153"/>
      <c r="M1009" s="158"/>
      <c r="T1009" s="159"/>
      <c r="AT1009" s="154" t="s">
        <v>218</v>
      </c>
      <c r="AU1009" s="154" t="s">
        <v>85</v>
      </c>
      <c r="AV1009" s="13" t="s">
        <v>85</v>
      </c>
      <c r="AW1009" s="13" t="s">
        <v>35</v>
      </c>
      <c r="AX1009" s="13" t="s">
        <v>75</v>
      </c>
      <c r="AY1009" s="154" t="s">
        <v>208</v>
      </c>
    </row>
    <row r="1010" spans="2:65" s="13" customFormat="1" x14ac:dyDescent="0.2">
      <c r="B1010" s="153"/>
      <c r="D1010" s="147" t="s">
        <v>218</v>
      </c>
      <c r="E1010" s="154" t="s">
        <v>19</v>
      </c>
      <c r="F1010" s="155" t="s">
        <v>1364</v>
      </c>
      <c r="H1010" s="156">
        <v>0.64800000000000002</v>
      </c>
      <c r="I1010" s="157"/>
      <c r="L1010" s="153"/>
      <c r="M1010" s="158"/>
      <c r="T1010" s="159"/>
      <c r="AT1010" s="154" t="s">
        <v>218</v>
      </c>
      <c r="AU1010" s="154" t="s">
        <v>85</v>
      </c>
      <c r="AV1010" s="13" t="s">
        <v>85</v>
      </c>
      <c r="AW1010" s="13" t="s">
        <v>35</v>
      </c>
      <c r="AX1010" s="13" t="s">
        <v>75</v>
      </c>
      <c r="AY1010" s="154" t="s">
        <v>208</v>
      </c>
    </row>
    <row r="1011" spans="2:65" s="13" customFormat="1" x14ac:dyDescent="0.2">
      <c r="B1011" s="153"/>
      <c r="D1011" s="147" t="s">
        <v>218</v>
      </c>
      <c r="E1011" s="154" t="s">
        <v>19</v>
      </c>
      <c r="F1011" s="155" t="s">
        <v>1365</v>
      </c>
      <c r="H1011" s="156">
        <v>1.2509999999999999</v>
      </c>
      <c r="I1011" s="157"/>
      <c r="L1011" s="153"/>
      <c r="M1011" s="158"/>
      <c r="T1011" s="159"/>
      <c r="AT1011" s="154" t="s">
        <v>218</v>
      </c>
      <c r="AU1011" s="154" t="s">
        <v>85</v>
      </c>
      <c r="AV1011" s="13" t="s">
        <v>85</v>
      </c>
      <c r="AW1011" s="13" t="s">
        <v>35</v>
      </c>
      <c r="AX1011" s="13" t="s">
        <v>75</v>
      </c>
      <c r="AY1011" s="154" t="s">
        <v>208</v>
      </c>
    </row>
    <row r="1012" spans="2:65" s="13" customFormat="1" x14ac:dyDescent="0.2">
      <c r="B1012" s="153"/>
      <c r="D1012" s="147" t="s">
        <v>218</v>
      </c>
      <c r="E1012" s="154" t="s">
        <v>19</v>
      </c>
      <c r="F1012" s="155" t="s">
        <v>1366</v>
      </c>
      <c r="H1012" s="156">
        <v>0.43099999999999999</v>
      </c>
      <c r="I1012" s="157"/>
      <c r="L1012" s="153"/>
      <c r="M1012" s="158"/>
      <c r="T1012" s="159"/>
      <c r="AT1012" s="154" t="s">
        <v>218</v>
      </c>
      <c r="AU1012" s="154" t="s">
        <v>85</v>
      </c>
      <c r="AV1012" s="13" t="s">
        <v>85</v>
      </c>
      <c r="AW1012" s="13" t="s">
        <v>35</v>
      </c>
      <c r="AX1012" s="13" t="s">
        <v>75</v>
      </c>
      <c r="AY1012" s="154" t="s">
        <v>208</v>
      </c>
    </row>
    <row r="1013" spans="2:65" s="14" customFormat="1" x14ac:dyDescent="0.2">
      <c r="B1013" s="160"/>
      <c r="D1013" s="147" t="s">
        <v>218</v>
      </c>
      <c r="E1013" s="161" t="s">
        <v>19</v>
      </c>
      <c r="F1013" s="162" t="s">
        <v>221</v>
      </c>
      <c r="H1013" s="163">
        <v>3.0539999999999998</v>
      </c>
      <c r="I1013" s="164"/>
      <c r="L1013" s="160"/>
      <c r="M1013" s="165"/>
      <c r="T1013" s="166"/>
      <c r="AT1013" s="161" t="s">
        <v>218</v>
      </c>
      <c r="AU1013" s="161" t="s">
        <v>85</v>
      </c>
      <c r="AV1013" s="14" t="s">
        <v>214</v>
      </c>
      <c r="AW1013" s="14" t="s">
        <v>35</v>
      </c>
      <c r="AX1013" s="14" t="s">
        <v>83</v>
      </c>
      <c r="AY1013" s="161" t="s">
        <v>208</v>
      </c>
    </row>
    <row r="1014" spans="2:65" s="1" customFormat="1" ht="15.75" customHeight="1" x14ac:dyDescent="0.2">
      <c r="B1014" s="33"/>
      <c r="C1014" s="129" t="s">
        <v>1367</v>
      </c>
      <c r="D1014" s="129" t="s">
        <v>210</v>
      </c>
      <c r="E1014" s="130" t="s">
        <v>1368</v>
      </c>
      <c r="F1014" s="131" t="s">
        <v>1369</v>
      </c>
      <c r="G1014" s="132" t="s">
        <v>123</v>
      </c>
      <c r="H1014" s="133">
        <v>2.85</v>
      </c>
      <c r="I1014" s="134"/>
      <c r="J1014" s="135">
        <f>ROUND(I1014*H1014,2)</f>
        <v>0</v>
      </c>
      <c r="K1014" s="131" t="s">
        <v>213</v>
      </c>
      <c r="L1014" s="33"/>
      <c r="M1014" s="136" t="s">
        <v>19</v>
      </c>
      <c r="N1014" s="137" t="s">
        <v>46</v>
      </c>
      <c r="P1014" s="138">
        <f>O1014*H1014</f>
        <v>0</v>
      </c>
      <c r="Q1014" s="138">
        <v>2.7999999999999998E-4</v>
      </c>
      <c r="R1014" s="138">
        <f>Q1014*H1014</f>
        <v>7.9799999999999999E-4</v>
      </c>
      <c r="S1014" s="138">
        <v>0</v>
      </c>
      <c r="T1014" s="139">
        <f>S1014*H1014</f>
        <v>0</v>
      </c>
      <c r="AR1014" s="140" t="s">
        <v>312</v>
      </c>
      <c r="AT1014" s="140" t="s">
        <v>210</v>
      </c>
      <c r="AU1014" s="140" t="s">
        <v>85</v>
      </c>
      <c r="AY1014" s="18" t="s">
        <v>208</v>
      </c>
      <c r="BE1014" s="141">
        <f>IF(N1014="základní",J1014,0)</f>
        <v>0</v>
      </c>
      <c r="BF1014" s="141">
        <f>IF(N1014="snížená",J1014,0)</f>
        <v>0</v>
      </c>
      <c r="BG1014" s="141">
        <f>IF(N1014="zákl. přenesená",J1014,0)</f>
        <v>0</v>
      </c>
      <c r="BH1014" s="141">
        <f>IF(N1014="sníž. přenesená",J1014,0)</f>
        <v>0</v>
      </c>
      <c r="BI1014" s="141">
        <f>IF(N1014="nulová",J1014,0)</f>
        <v>0</v>
      </c>
      <c r="BJ1014" s="18" t="s">
        <v>83</v>
      </c>
      <c r="BK1014" s="141">
        <f>ROUND(I1014*H1014,2)</f>
        <v>0</v>
      </c>
      <c r="BL1014" s="18" t="s">
        <v>312</v>
      </c>
      <c r="BM1014" s="140" t="s">
        <v>1370</v>
      </c>
    </row>
    <row r="1015" spans="2:65" s="1" customFormat="1" x14ac:dyDescent="0.2">
      <c r="B1015" s="33"/>
      <c r="D1015" s="142" t="s">
        <v>216</v>
      </c>
      <c r="F1015" s="143" t="s">
        <v>1371</v>
      </c>
      <c r="I1015" s="144"/>
      <c r="L1015" s="33"/>
      <c r="M1015" s="145"/>
      <c r="T1015" s="54"/>
      <c r="AT1015" s="18" t="s">
        <v>216</v>
      </c>
      <c r="AU1015" s="18" t="s">
        <v>85</v>
      </c>
    </row>
    <row r="1016" spans="2:65" s="12" customFormat="1" x14ac:dyDescent="0.2">
      <c r="B1016" s="146"/>
      <c r="D1016" s="147" t="s">
        <v>218</v>
      </c>
      <c r="E1016" s="148" t="s">
        <v>19</v>
      </c>
      <c r="F1016" s="149" t="s">
        <v>380</v>
      </c>
      <c r="H1016" s="148" t="s">
        <v>19</v>
      </c>
      <c r="I1016" s="150"/>
      <c r="L1016" s="146"/>
      <c r="M1016" s="151"/>
      <c r="T1016" s="152"/>
      <c r="AT1016" s="148" t="s">
        <v>218</v>
      </c>
      <c r="AU1016" s="148" t="s">
        <v>85</v>
      </c>
      <c r="AV1016" s="12" t="s">
        <v>83</v>
      </c>
      <c r="AW1016" s="12" t="s">
        <v>35</v>
      </c>
      <c r="AX1016" s="12" t="s">
        <v>75</v>
      </c>
      <c r="AY1016" s="148" t="s">
        <v>208</v>
      </c>
    </row>
    <row r="1017" spans="2:65" s="13" customFormat="1" x14ac:dyDescent="0.2">
      <c r="B1017" s="153"/>
      <c r="D1017" s="147" t="s">
        <v>218</v>
      </c>
      <c r="E1017" s="154" t="s">
        <v>19</v>
      </c>
      <c r="F1017" s="155" t="s">
        <v>1372</v>
      </c>
      <c r="H1017" s="156">
        <v>0.9</v>
      </c>
      <c r="I1017" s="157"/>
      <c r="L1017" s="153"/>
      <c r="M1017" s="158"/>
      <c r="T1017" s="159"/>
      <c r="AT1017" s="154" t="s">
        <v>218</v>
      </c>
      <c r="AU1017" s="154" t="s">
        <v>85</v>
      </c>
      <c r="AV1017" s="13" t="s">
        <v>85</v>
      </c>
      <c r="AW1017" s="13" t="s">
        <v>35</v>
      </c>
      <c r="AX1017" s="13" t="s">
        <v>75</v>
      </c>
      <c r="AY1017" s="154" t="s">
        <v>208</v>
      </c>
    </row>
    <row r="1018" spans="2:65" s="13" customFormat="1" x14ac:dyDescent="0.2">
      <c r="B1018" s="153"/>
      <c r="D1018" s="147" t="s">
        <v>218</v>
      </c>
      <c r="E1018" s="154" t="s">
        <v>19</v>
      </c>
      <c r="F1018" s="155" t="s">
        <v>1373</v>
      </c>
      <c r="H1018" s="156">
        <v>0.6</v>
      </c>
      <c r="I1018" s="157"/>
      <c r="L1018" s="153"/>
      <c r="M1018" s="158"/>
      <c r="T1018" s="159"/>
      <c r="AT1018" s="154" t="s">
        <v>218</v>
      </c>
      <c r="AU1018" s="154" t="s">
        <v>85</v>
      </c>
      <c r="AV1018" s="13" t="s">
        <v>85</v>
      </c>
      <c r="AW1018" s="13" t="s">
        <v>35</v>
      </c>
      <c r="AX1018" s="13" t="s">
        <v>75</v>
      </c>
      <c r="AY1018" s="154" t="s">
        <v>208</v>
      </c>
    </row>
    <row r="1019" spans="2:65" s="13" customFormat="1" x14ac:dyDescent="0.2">
      <c r="B1019" s="153"/>
      <c r="D1019" s="147" t="s">
        <v>218</v>
      </c>
      <c r="E1019" s="154" t="s">
        <v>19</v>
      </c>
      <c r="F1019" s="155" t="s">
        <v>1374</v>
      </c>
      <c r="H1019" s="156">
        <v>0.75</v>
      </c>
      <c r="I1019" s="157"/>
      <c r="L1019" s="153"/>
      <c r="M1019" s="158"/>
      <c r="T1019" s="159"/>
      <c r="AT1019" s="154" t="s">
        <v>218</v>
      </c>
      <c r="AU1019" s="154" t="s">
        <v>85</v>
      </c>
      <c r="AV1019" s="13" t="s">
        <v>85</v>
      </c>
      <c r="AW1019" s="13" t="s">
        <v>35</v>
      </c>
      <c r="AX1019" s="13" t="s">
        <v>75</v>
      </c>
      <c r="AY1019" s="154" t="s">
        <v>208</v>
      </c>
    </row>
    <row r="1020" spans="2:65" s="13" customFormat="1" x14ac:dyDescent="0.2">
      <c r="B1020" s="153"/>
      <c r="D1020" s="147" t="s">
        <v>218</v>
      </c>
      <c r="E1020" s="154" t="s">
        <v>19</v>
      </c>
      <c r="F1020" s="155" t="s">
        <v>1375</v>
      </c>
      <c r="H1020" s="156">
        <v>0.6</v>
      </c>
      <c r="I1020" s="157"/>
      <c r="L1020" s="153"/>
      <c r="M1020" s="158"/>
      <c r="T1020" s="159"/>
      <c r="AT1020" s="154" t="s">
        <v>218</v>
      </c>
      <c r="AU1020" s="154" t="s">
        <v>85</v>
      </c>
      <c r="AV1020" s="13" t="s">
        <v>85</v>
      </c>
      <c r="AW1020" s="13" t="s">
        <v>35</v>
      </c>
      <c r="AX1020" s="13" t="s">
        <v>75</v>
      </c>
      <c r="AY1020" s="154" t="s">
        <v>208</v>
      </c>
    </row>
    <row r="1021" spans="2:65" s="14" customFormat="1" x14ac:dyDescent="0.2">
      <c r="B1021" s="160"/>
      <c r="D1021" s="147" t="s">
        <v>218</v>
      </c>
      <c r="E1021" s="161" t="s">
        <v>19</v>
      </c>
      <c r="F1021" s="162" t="s">
        <v>221</v>
      </c>
      <c r="H1021" s="163">
        <v>2.85</v>
      </c>
      <c r="I1021" s="164"/>
      <c r="L1021" s="160"/>
      <c r="M1021" s="165"/>
      <c r="T1021" s="166"/>
      <c r="AT1021" s="161" t="s">
        <v>218</v>
      </c>
      <c r="AU1021" s="161" t="s">
        <v>85</v>
      </c>
      <c r="AV1021" s="14" t="s">
        <v>214</v>
      </c>
      <c r="AW1021" s="14" t="s">
        <v>35</v>
      </c>
      <c r="AX1021" s="14" t="s">
        <v>83</v>
      </c>
      <c r="AY1021" s="161" t="s">
        <v>208</v>
      </c>
    </row>
    <row r="1022" spans="2:65" s="1" customFormat="1" ht="15.75" customHeight="1" x14ac:dyDescent="0.2">
      <c r="B1022" s="33"/>
      <c r="C1022" s="129" t="s">
        <v>1376</v>
      </c>
      <c r="D1022" s="129" t="s">
        <v>210</v>
      </c>
      <c r="E1022" s="130" t="s">
        <v>1377</v>
      </c>
      <c r="F1022" s="131" t="s">
        <v>1378</v>
      </c>
      <c r="G1022" s="132" t="s">
        <v>109</v>
      </c>
      <c r="H1022" s="133">
        <v>21.550999999999998</v>
      </c>
      <c r="I1022" s="134"/>
      <c r="J1022" s="135">
        <f>ROUND(I1022*H1022,2)</f>
        <v>0</v>
      </c>
      <c r="K1022" s="131" t="s">
        <v>213</v>
      </c>
      <c r="L1022" s="33"/>
      <c r="M1022" s="136" t="s">
        <v>19</v>
      </c>
      <c r="N1022" s="137" t="s">
        <v>46</v>
      </c>
      <c r="P1022" s="138">
        <f>O1022*H1022</f>
        <v>0</v>
      </c>
      <c r="Q1022" s="138">
        <v>0</v>
      </c>
      <c r="R1022" s="138">
        <f>Q1022*H1022</f>
        <v>0</v>
      </c>
      <c r="S1022" s="138">
        <v>8.1500000000000003E-2</v>
      </c>
      <c r="T1022" s="139">
        <f>S1022*H1022</f>
        <v>1.7564065</v>
      </c>
      <c r="AR1022" s="140" t="s">
        <v>312</v>
      </c>
      <c r="AT1022" s="140" t="s">
        <v>210</v>
      </c>
      <c r="AU1022" s="140" t="s">
        <v>85</v>
      </c>
      <c r="AY1022" s="18" t="s">
        <v>208</v>
      </c>
      <c r="BE1022" s="141">
        <f>IF(N1022="základní",J1022,0)</f>
        <v>0</v>
      </c>
      <c r="BF1022" s="141">
        <f>IF(N1022="snížená",J1022,0)</f>
        <v>0</v>
      </c>
      <c r="BG1022" s="141">
        <f>IF(N1022="zákl. přenesená",J1022,0)</f>
        <v>0</v>
      </c>
      <c r="BH1022" s="141">
        <f>IF(N1022="sníž. přenesená",J1022,0)</f>
        <v>0</v>
      </c>
      <c r="BI1022" s="141">
        <f>IF(N1022="nulová",J1022,0)</f>
        <v>0</v>
      </c>
      <c r="BJ1022" s="18" t="s">
        <v>83</v>
      </c>
      <c r="BK1022" s="141">
        <f>ROUND(I1022*H1022,2)</f>
        <v>0</v>
      </c>
      <c r="BL1022" s="18" t="s">
        <v>312</v>
      </c>
      <c r="BM1022" s="140" t="s">
        <v>1379</v>
      </c>
    </row>
    <row r="1023" spans="2:65" s="1" customFormat="1" x14ac:dyDescent="0.2">
      <c r="B1023" s="33"/>
      <c r="D1023" s="142" t="s">
        <v>216</v>
      </c>
      <c r="F1023" s="143" t="s">
        <v>1380</v>
      </c>
      <c r="I1023" s="144"/>
      <c r="L1023" s="33"/>
      <c r="M1023" s="145"/>
      <c r="T1023" s="54"/>
      <c r="AT1023" s="18" t="s">
        <v>216</v>
      </c>
      <c r="AU1023" s="18" t="s">
        <v>85</v>
      </c>
    </row>
    <row r="1024" spans="2:65" s="12" customFormat="1" x14ac:dyDescent="0.2">
      <c r="B1024" s="146"/>
      <c r="D1024" s="147" t="s">
        <v>218</v>
      </c>
      <c r="E1024" s="148" t="s">
        <v>19</v>
      </c>
      <c r="F1024" s="149" t="s">
        <v>689</v>
      </c>
      <c r="H1024" s="148" t="s">
        <v>19</v>
      </c>
      <c r="I1024" s="150"/>
      <c r="L1024" s="146"/>
      <c r="M1024" s="151"/>
      <c r="T1024" s="152"/>
      <c r="AT1024" s="148" t="s">
        <v>218</v>
      </c>
      <c r="AU1024" s="148" t="s">
        <v>85</v>
      </c>
      <c r="AV1024" s="12" t="s">
        <v>83</v>
      </c>
      <c r="AW1024" s="12" t="s">
        <v>35</v>
      </c>
      <c r="AX1024" s="12" t="s">
        <v>75</v>
      </c>
      <c r="AY1024" s="148" t="s">
        <v>208</v>
      </c>
    </row>
    <row r="1025" spans="2:65" s="13" customFormat="1" x14ac:dyDescent="0.2">
      <c r="B1025" s="153"/>
      <c r="D1025" s="147" t="s">
        <v>218</v>
      </c>
      <c r="E1025" s="154" t="s">
        <v>19</v>
      </c>
      <c r="F1025" s="155" t="s">
        <v>1381</v>
      </c>
      <c r="H1025" s="156">
        <v>9.0579999999999998</v>
      </c>
      <c r="I1025" s="157"/>
      <c r="L1025" s="153"/>
      <c r="M1025" s="158"/>
      <c r="T1025" s="159"/>
      <c r="AT1025" s="154" t="s">
        <v>218</v>
      </c>
      <c r="AU1025" s="154" t="s">
        <v>85</v>
      </c>
      <c r="AV1025" s="13" t="s">
        <v>85</v>
      </c>
      <c r="AW1025" s="13" t="s">
        <v>35</v>
      </c>
      <c r="AX1025" s="13" t="s">
        <v>75</v>
      </c>
      <c r="AY1025" s="154" t="s">
        <v>208</v>
      </c>
    </row>
    <row r="1026" spans="2:65" s="13" customFormat="1" x14ac:dyDescent="0.2">
      <c r="B1026" s="153"/>
      <c r="D1026" s="147" t="s">
        <v>218</v>
      </c>
      <c r="E1026" s="154" t="s">
        <v>19</v>
      </c>
      <c r="F1026" s="155" t="s">
        <v>1382</v>
      </c>
      <c r="H1026" s="156">
        <v>1.5389999999999999</v>
      </c>
      <c r="I1026" s="157"/>
      <c r="L1026" s="153"/>
      <c r="M1026" s="158"/>
      <c r="T1026" s="159"/>
      <c r="AT1026" s="154" t="s">
        <v>218</v>
      </c>
      <c r="AU1026" s="154" t="s">
        <v>85</v>
      </c>
      <c r="AV1026" s="13" t="s">
        <v>85</v>
      </c>
      <c r="AW1026" s="13" t="s">
        <v>35</v>
      </c>
      <c r="AX1026" s="13" t="s">
        <v>75</v>
      </c>
      <c r="AY1026" s="154" t="s">
        <v>208</v>
      </c>
    </row>
    <row r="1027" spans="2:65" s="13" customFormat="1" x14ac:dyDescent="0.2">
      <c r="B1027" s="153"/>
      <c r="D1027" s="147" t="s">
        <v>218</v>
      </c>
      <c r="E1027" s="154" t="s">
        <v>19</v>
      </c>
      <c r="F1027" s="155" t="s">
        <v>1383</v>
      </c>
      <c r="H1027" s="156">
        <v>10.954000000000001</v>
      </c>
      <c r="I1027" s="157"/>
      <c r="L1027" s="153"/>
      <c r="M1027" s="158"/>
      <c r="T1027" s="159"/>
      <c r="AT1027" s="154" t="s">
        <v>218</v>
      </c>
      <c r="AU1027" s="154" t="s">
        <v>85</v>
      </c>
      <c r="AV1027" s="13" t="s">
        <v>85</v>
      </c>
      <c r="AW1027" s="13" t="s">
        <v>35</v>
      </c>
      <c r="AX1027" s="13" t="s">
        <v>75</v>
      </c>
      <c r="AY1027" s="154" t="s">
        <v>208</v>
      </c>
    </row>
    <row r="1028" spans="2:65" s="14" customFormat="1" x14ac:dyDescent="0.2">
      <c r="B1028" s="160"/>
      <c r="D1028" s="147" t="s">
        <v>218</v>
      </c>
      <c r="E1028" s="161" t="s">
        <v>19</v>
      </c>
      <c r="F1028" s="162" t="s">
        <v>221</v>
      </c>
      <c r="H1028" s="163">
        <v>21.550999999999998</v>
      </c>
      <c r="I1028" s="164"/>
      <c r="L1028" s="160"/>
      <c r="M1028" s="165"/>
      <c r="T1028" s="166"/>
      <c r="AT1028" s="161" t="s">
        <v>218</v>
      </c>
      <c r="AU1028" s="161" t="s">
        <v>85</v>
      </c>
      <c r="AV1028" s="14" t="s">
        <v>214</v>
      </c>
      <c r="AW1028" s="14" t="s">
        <v>35</v>
      </c>
      <c r="AX1028" s="14" t="s">
        <v>83</v>
      </c>
      <c r="AY1028" s="161" t="s">
        <v>208</v>
      </c>
    </row>
    <row r="1029" spans="2:65" s="1" customFormat="1" ht="22.25" customHeight="1" x14ac:dyDescent="0.2">
      <c r="B1029" s="33"/>
      <c r="C1029" s="129" t="s">
        <v>1384</v>
      </c>
      <c r="D1029" s="129" t="s">
        <v>210</v>
      </c>
      <c r="E1029" s="130" t="s">
        <v>1385</v>
      </c>
      <c r="F1029" s="131" t="s">
        <v>1386</v>
      </c>
      <c r="G1029" s="132" t="s">
        <v>109</v>
      </c>
      <c r="H1029" s="133">
        <v>43.915999999999997</v>
      </c>
      <c r="I1029" s="134"/>
      <c r="J1029" s="135">
        <f>ROUND(I1029*H1029,2)</f>
        <v>0</v>
      </c>
      <c r="K1029" s="131" t="s">
        <v>213</v>
      </c>
      <c r="L1029" s="33"/>
      <c r="M1029" s="136" t="s">
        <v>19</v>
      </c>
      <c r="N1029" s="137" t="s">
        <v>46</v>
      </c>
      <c r="P1029" s="138">
        <f>O1029*H1029</f>
        <v>0</v>
      </c>
      <c r="Q1029" s="138">
        <v>5.9500000000000004E-3</v>
      </c>
      <c r="R1029" s="138">
        <f>Q1029*H1029</f>
        <v>0.26130019999999998</v>
      </c>
      <c r="S1029" s="138">
        <v>0</v>
      </c>
      <c r="T1029" s="139">
        <f>S1029*H1029</f>
        <v>0</v>
      </c>
      <c r="AR1029" s="140" t="s">
        <v>312</v>
      </c>
      <c r="AT1029" s="140" t="s">
        <v>210</v>
      </c>
      <c r="AU1029" s="140" t="s">
        <v>85</v>
      </c>
      <c r="AY1029" s="18" t="s">
        <v>208</v>
      </c>
      <c r="BE1029" s="141">
        <f>IF(N1029="základní",J1029,0)</f>
        <v>0</v>
      </c>
      <c r="BF1029" s="141">
        <f>IF(N1029="snížená",J1029,0)</f>
        <v>0</v>
      </c>
      <c r="BG1029" s="141">
        <f>IF(N1029="zákl. přenesená",J1029,0)</f>
        <v>0</v>
      </c>
      <c r="BH1029" s="141">
        <f>IF(N1029="sníž. přenesená",J1029,0)</f>
        <v>0</v>
      </c>
      <c r="BI1029" s="141">
        <f>IF(N1029="nulová",J1029,0)</f>
        <v>0</v>
      </c>
      <c r="BJ1029" s="18" t="s">
        <v>83</v>
      </c>
      <c r="BK1029" s="141">
        <f>ROUND(I1029*H1029,2)</f>
        <v>0</v>
      </c>
      <c r="BL1029" s="18" t="s">
        <v>312</v>
      </c>
      <c r="BM1029" s="140" t="s">
        <v>1387</v>
      </c>
    </row>
    <row r="1030" spans="2:65" s="1" customFormat="1" x14ac:dyDescent="0.2">
      <c r="B1030" s="33"/>
      <c r="D1030" s="142" t="s">
        <v>216</v>
      </c>
      <c r="F1030" s="143" t="s">
        <v>1388</v>
      </c>
      <c r="I1030" s="144"/>
      <c r="L1030" s="33"/>
      <c r="M1030" s="145"/>
      <c r="T1030" s="54"/>
      <c r="AT1030" s="18" t="s">
        <v>216</v>
      </c>
      <c r="AU1030" s="18" t="s">
        <v>85</v>
      </c>
    </row>
    <row r="1031" spans="2:65" s="1" customFormat="1" ht="15.75" customHeight="1" x14ac:dyDescent="0.2">
      <c r="B1031" s="33"/>
      <c r="C1031" s="168" t="s">
        <v>1389</v>
      </c>
      <c r="D1031" s="168" t="s">
        <v>346</v>
      </c>
      <c r="E1031" s="169" t="s">
        <v>1390</v>
      </c>
      <c r="F1031" s="170" t="s">
        <v>1391</v>
      </c>
      <c r="G1031" s="171" t="s">
        <v>109</v>
      </c>
      <c r="H1031" s="172">
        <v>48.308</v>
      </c>
      <c r="I1031" s="173"/>
      <c r="J1031" s="174">
        <f>ROUND(I1031*H1031,2)</f>
        <v>0</v>
      </c>
      <c r="K1031" s="170" t="s">
        <v>213</v>
      </c>
      <c r="L1031" s="175"/>
      <c r="M1031" s="176" t="s">
        <v>19</v>
      </c>
      <c r="N1031" s="177" t="s">
        <v>46</v>
      </c>
      <c r="P1031" s="138">
        <f>O1031*H1031</f>
        <v>0</v>
      </c>
      <c r="Q1031" s="138">
        <v>2.1999999999999999E-2</v>
      </c>
      <c r="R1031" s="138">
        <f>Q1031*H1031</f>
        <v>1.0627759999999999</v>
      </c>
      <c r="S1031" s="138">
        <v>0</v>
      </c>
      <c r="T1031" s="139">
        <f>S1031*H1031</f>
        <v>0</v>
      </c>
      <c r="AR1031" s="140" t="s">
        <v>432</v>
      </c>
      <c r="AT1031" s="140" t="s">
        <v>346</v>
      </c>
      <c r="AU1031" s="140" t="s">
        <v>85</v>
      </c>
      <c r="AY1031" s="18" t="s">
        <v>208</v>
      </c>
      <c r="BE1031" s="141">
        <f>IF(N1031="základní",J1031,0)</f>
        <v>0</v>
      </c>
      <c r="BF1031" s="141">
        <f>IF(N1031="snížená",J1031,0)</f>
        <v>0</v>
      </c>
      <c r="BG1031" s="141">
        <f>IF(N1031="zákl. přenesená",J1031,0)</f>
        <v>0</v>
      </c>
      <c r="BH1031" s="141">
        <f>IF(N1031="sníž. přenesená",J1031,0)</f>
        <v>0</v>
      </c>
      <c r="BI1031" s="141">
        <f>IF(N1031="nulová",J1031,0)</f>
        <v>0</v>
      </c>
      <c r="BJ1031" s="18" t="s">
        <v>83</v>
      </c>
      <c r="BK1031" s="141">
        <f>ROUND(I1031*H1031,2)</f>
        <v>0</v>
      </c>
      <c r="BL1031" s="18" t="s">
        <v>312</v>
      </c>
      <c r="BM1031" s="140" t="s">
        <v>1392</v>
      </c>
    </row>
    <row r="1032" spans="2:65" s="12" customFormat="1" x14ac:dyDescent="0.2">
      <c r="B1032" s="146"/>
      <c r="D1032" s="147" t="s">
        <v>218</v>
      </c>
      <c r="E1032" s="148" t="s">
        <v>19</v>
      </c>
      <c r="F1032" s="149" t="s">
        <v>380</v>
      </c>
      <c r="H1032" s="148" t="s">
        <v>19</v>
      </c>
      <c r="I1032" s="150"/>
      <c r="L1032" s="146"/>
      <c r="M1032" s="151"/>
      <c r="T1032" s="152"/>
      <c r="AT1032" s="148" t="s">
        <v>218</v>
      </c>
      <c r="AU1032" s="148" t="s">
        <v>85</v>
      </c>
      <c r="AV1032" s="12" t="s">
        <v>83</v>
      </c>
      <c r="AW1032" s="12" t="s">
        <v>35</v>
      </c>
      <c r="AX1032" s="12" t="s">
        <v>75</v>
      </c>
      <c r="AY1032" s="148" t="s">
        <v>208</v>
      </c>
    </row>
    <row r="1033" spans="2:65" s="13" customFormat="1" x14ac:dyDescent="0.2">
      <c r="B1033" s="153"/>
      <c r="D1033" s="147" t="s">
        <v>218</v>
      </c>
      <c r="E1033" s="154" t="s">
        <v>19</v>
      </c>
      <c r="F1033" s="155" t="s">
        <v>1393</v>
      </c>
      <c r="H1033" s="156">
        <v>10.141</v>
      </c>
      <c r="I1033" s="157"/>
      <c r="L1033" s="153"/>
      <c r="M1033" s="158"/>
      <c r="T1033" s="159"/>
      <c r="AT1033" s="154" t="s">
        <v>218</v>
      </c>
      <c r="AU1033" s="154" t="s">
        <v>85</v>
      </c>
      <c r="AV1033" s="13" t="s">
        <v>85</v>
      </c>
      <c r="AW1033" s="13" t="s">
        <v>35</v>
      </c>
      <c r="AX1033" s="13" t="s">
        <v>75</v>
      </c>
      <c r="AY1033" s="154" t="s">
        <v>208</v>
      </c>
    </row>
    <row r="1034" spans="2:65" s="13" customFormat="1" x14ac:dyDescent="0.2">
      <c r="B1034" s="153"/>
      <c r="D1034" s="147" t="s">
        <v>218</v>
      </c>
      <c r="E1034" s="154" t="s">
        <v>19</v>
      </c>
      <c r="F1034" s="155" t="s">
        <v>1394</v>
      </c>
      <c r="H1034" s="156">
        <v>1.1599999999999999</v>
      </c>
      <c r="I1034" s="157"/>
      <c r="L1034" s="153"/>
      <c r="M1034" s="158"/>
      <c r="T1034" s="159"/>
      <c r="AT1034" s="154" t="s">
        <v>218</v>
      </c>
      <c r="AU1034" s="154" t="s">
        <v>85</v>
      </c>
      <c r="AV1034" s="13" t="s">
        <v>85</v>
      </c>
      <c r="AW1034" s="13" t="s">
        <v>35</v>
      </c>
      <c r="AX1034" s="13" t="s">
        <v>75</v>
      </c>
      <c r="AY1034" s="154" t="s">
        <v>208</v>
      </c>
    </row>
    <row r="1035" spans="2:65" s="13" customFormat="1" x14ac:dyDescent="0.2">
      <c r="B1035" s="153"/>
      <c r="D1035" s="147" t="s">
        <v>218</v>
      </c>
      <c r="E1035" s="154" t="s">
        <v>19</v>
      </c>
      <c r="F1035" s="155" t="s">
        <v>1395</v>
      </c>
      <c r="H1035" s="156">
        <v>9.0719999999999992</v>
      </c>
      <c r="I1035" s="157"/>
      <c r="L1035" s="153"/>
      <c r="M1035" s="158"/>
      <c r="T1035" s="159"/>
      <c r="AT1035" s="154" t="s">
        <v>218</v>
      </c>
      <c r="AU1035" s="154" t="s">
        <v>85</v>
      </c>
      <c r="AV1035" s="13" t="s">
        <v>85</v>
      </c>
      <c r="AW1035" s="13" t="s">
        <v>35</v>
      </c>
      <c r="AX1035" s="13" t="s">
        <v>75</v>
      </c>
      <c r="AY1035" s="154" t="s">
        <v>208</v>
      </c>
    </row>
    <row r="1036" spans="2:65" s="13" customFormat="1" x14ac:dyDescent="0.2">
      <c r="B1036" s="153"/>
      <c r="D1036" s="147" t="s">
        <v>218</v>
      </c>
      <c r="E1036" s="154" t="s">
        <v>19</v>
      </c>
      <c r="F1036" s="155" t="s">
        <v>1396</v>
      </c>
      <c r="H1036" s="156">
        <v>17.510000000000002</v>
      </c>
      <c r="I1036" s="157"/>
      <c r="L1036" s="153"/>
      <c r="M1036" s="158"/>
      <c r="T1036" s="159"/>
      <c r="AT1036" s="154" t="s">
        <v>218</v>
      </c>
      <c r="AU1036" s="154" t="s">
        <v>85</v>
      </c>
      <c r="AV1036" s="13" t="s">
        <v>85</v>
      </c>
      <c r="AW1036" s="13" t="s">
        <v>35</v>
      </c>
      <c r="AX1036" s="13" t="s">
        <v>75</v>
      </c>
      <c r="AY1036" s="154" t="s">
        <v>208</v>
      </c>
    </row>
    <row r="1037" spans="2:65" s="13" customFormat="1" x14ac:dyDescent="0.2">
      <c r="B1037" s="153"/>
      <c r="D1037" s="147" t="s">
        <v>218</v>
      </c>
      <c r="E1037" s="154" t="s">
        <v>19</v>
      </c>
      <c r="F1037" s="155" t="s">
        <v>1397</v>
      </c>
      <c r="H1037" s="156">
        <v>6.0330000000000004</v>
      </c>
      <c r="I1037" s="157"/>
      <c r="L1037" s="153"/>
      <c r="M1037" s="158"/>
      <c r="T1037" s="159"/>
      <c r="AT1037" s="154" t="s">
        <v>218</v>
      </c>
      <c r="AU1037" s="154" t="s">
        <v>85</v>
      </c>
      <c r="AV1037" s="13" t="s">
        <v>85</v>
      </c>
      <c r="AW1037" s="13" t="s">
        <v>35</v>
      </c>
      <c r="AX1037" s="13" t="s">
        <v>75</v>
      </c>
      <c r="AY1037" s="154" t="s">
        <v>208</v>
      </c>
    </row>
    <row r="1038" spans="2:65" s="14" customFormat="1" x14ac:dyDescent="0.2">
      <c r="B1038" s="160"/>
      <c r="D1038" s="147" t="s">
        <v>218</v>
      </c>
      <c r="E1038" s="161" t="s">
        <v>143</v>
      </c>
      <c r="F1038" s="162" t="s">
        <v>221</v>
      </c>
      <c r="H1038" s="163">
        <v>43.915999999999997</v>
      </c>
      <c r="I1038" s="164"/>
      <c r="L1038" s="160"/>
      <c r="M1038" s="165"/>
      <c r="T1038" s="166"/>
      <c r="AT1038" s="161" t="s">
        <v>218</v>
      </c>
      <c r="AU1038" s="161" t="s">
        <v>85</v>
      </c>
      <c r="AV1038" s="14" t="s">
        <v>214</v>
      </c>
      <c r="AW1038" s="14" t="s">
        <v>35</v>
      </c>
      <c r="AX1038" s="14" t="s">
        <v>83</v>
      </c>
      <c r="AY1038" s="161" t="s">
        <v>208</v>
      </c>
    </row>
    <row r="1039" spans="2:65" s="13" customFormat="1" x14ac:dyDescent="0.2">
      <c r="B1039" s="153"/>
      <c r="D1039" s="147" t="s">
        <v>218</v>
      </c>
      <c r="F1039" s="155" t="s">
        <v>1398</v>
      </c>
      <c r="H1039" s="156">
        <v>48.308</v>
      </c>
      <c r="I1039" s="157"/>
      <c r="L1039" s="153"/>
      <c r="M1039" s="158"/>
      <c r="T1039" s="159"/>
      <c r="AT1039" s="154" t="s">
        <v>218</v>
      </c>
      <c r="AU1039" s="154" t="s">
        <v>85</v>
      </c>
      <c r="AV1039" s="13" t="s">
        <v>85</v>
      </c>
      <c r="AW1039" s="13" t="s">
        <v>4</v>
      </c>
      <c r="AX1039" s="13" t="s">
        <v>83</v>
      </c>
      <c r="AY1039" s="154" t="s">
        <v>208</v>
      </c>
    </row>
    <row r="1040" spans="2:65" s="1" customFormat="1" ht="24.75" customHeight="1" x14ac:dyDescent="0.2">
      <c r="B1040" s="33"/>
      <c r="C1040" s="129" t="s">
        <v>1399</v>
      </c>
      <c r="D1040" s="129" t="s">
        <v>210</v>
      </c>
      <c r="E1040" s="130" t="s">
        <v>1400</v>
      </c>
      <c r="F1040" s="131" t="s">
        <v>1401</v>
      </c>
      <c r="G1040" s="132" t="s">
        <v>109</v>
      </c>
      <c r="H1040" s="133">
        <v>16.265000000000001</v>
      </c>
      <c r="I1040" s="134"/>
      <c r="J1040" s="135">
        <f>ROUND(I1040*H1040,2)</f>
        <v>0</v>
      </c>
      <c r="K1040" s="131" t="s">
        <v>213</v>
      </c>
      <c r="L1040" s="33"/>
      <c r="M1040" s="136" t="s">
        <v>19</v>
      </c>
      <c r="N1040" s="137" t="s">
        <v>46</v>
      </c>
      <c r="P1040" s="138">
        <f>O1040*H1040</f>
        <v>0</v>
      </c>
      <c r="Q1040" s="138">
        <v>0</v>
      </c>
      <c r="R1040" s="138">
        <f>Q1040*H1040</f>
        <v>0</v>
      </c>
      <c r="S1040" s="138">
        <v>0</v>
      </c>
      <c r="T1040" s="139">
        <f>S1040*H1040</f>
        <v>0</v>
      </c>
      <c r="AR1040" s="140" t="s">
        <v>312</v>
      </c>
      <c r="AT1040" s="140" t="s">
        <v>210</v>
      </c>
      <c r="AU1040" s="140" t="s">
        <v>85</v>
      </c>
      <c r="AY1040" s="18" t="s">
        <v>208</v>
      </c>
      <c r="BE1040" s="141">
        <f>IF(N1040="základní",J1040,0)</f>
        <v>0</v>
      </c>
      <c r="BF1040" s="141">
        <f>IF(N1040="snížená",J1040,0)</f>
        <v>0</v>
      </c>
      <c r="BG1040" s="141">
        <f>IF(N1040="zákl. přenesená",J1040,0)</f>
        <v>0</v>
      </c>
      <c r="BH1040" s="141">
        <f>IF(N1040="sníž. přenesená",J1040,0)</f>
        <v>0</v>
      </c>
      <c r="BI1040" s="141">
        <f>IF(N1040="nulová",J1040,0)</f>
        <v>0</v>
      </c>
      <c r="BJ1040" s="18" t="s">
        <v>83</v>
      </c>
      <c r="BK1040" s="141">
        <f>ROUND(I1040*H1040,2)</f>
        <v>0</v>
      </c>
      <c r="BL1040" s="18" t="s">
        <v>312</v>
      </c>
      <c r="BM1040" s="140" t="s">
        <v>1402</v>
      </c>
    </row>
    <row r="1041" spans="2:65" s="1" customFormat="1" x14ac:dyDescent="0.2">
      <c r="B1041" s="33"/>
      <c r="D1041" s="142" t="s">
        <v>216</v>
      </c>
      <c r="F1041" s="143" t="s">
        <v>1403</v>
      </c>
      <c r="I1041" s="144"/>
      <c r="L1041" s="33"/>
      <c r="M1041" s="145"/>
      <c r="T1041" s="54"/>
      <c r="AT1041" s="18" t="s">
        <v>216</v>
      </c>
      <c r="AU1041" s="18" t="s">
        <v>85</v>
      </c>
    </row>
    <row r="1042" spans="2:65" s="12" customFormat="1" x14ac:dyDescent="0.2">
      <c r="B1042" s="146"/>
      <c r="D1042" s="147" t="s">
        <v>218</v>
      </c>
      <c r="E1042" s="148" t="s">
        <v>19</v>
      </c>
      <c r="F1042" s="149" t="s">
        <v>380</v>
      </c>
      <c r="H1042" s="148" t="s">
        <v>19</v>
      </c>
      <c r="I1042" s="150"/>
      <c r="L1042" s="146"/>
      <c r="M1042" s="151"/>
      <c r="T1042" s="152"/>
      <c r="AT1042" s="148" t="s">
        <v>218</v>
      </c>
      <c r="AU1042" s="148" t="s">
        <v>85</v>
      </c>
      <c r="AV1042" s="12" t="s">
        <v>83</v>
      </c>
      <c r="AW1042" s="12" t="s">
        <v>35</v>
      </c>
      <c r="AX1042" s="12" t="s">
        <v>75</v>
      </c>
      <c r="AY1042" s="148" t="s">
        <v>208</v>
      </c>
    </row>
    <row r="1043" spans="2:65" s="13" customFormat="1" x14ac:dyDescent="0.2">
      <c r="B1043" s="153"/>
      <c r="D1043" s="147" t="s">
        <v>218</v>
      </c>
      <c r="E1043" s="154" t="s">
        <v>19</v>
      </c>
      <c r="F1043" s="155" t="s">
        <v>1394</v>
      </c>
      <c r="H1043" s="156">
        <v>1.1599999999999999</v>
      </c>
      <c r="I1043" s="157"/>
      <c r="L1043" s="153"/>
      <c r="M1043" s="158"/>
      <c r="T1043" s="159"/>
      <c r="AT1043" s="154" t="s">
        <v>218</v>
      </c>
      <c r="AU1043" s="154" t="s">
        <v>85</v>
      </c>
      <c r="AV1043" s="13" t="s">
        <v>85</v>
      </c>
      <c r="AW1043" s="13" t="s">
        <v>35</v>
      </c>
      <c r="AX1043" s="13" t="s">
        <v>75</v>
      </c>
      <c r="AY1043" s="154" t="s">
        <v>208</v>
      </c>
    </row>
    <row r="1044" spans="2:65" s="13" customFormat="1" x14ac:dyDescent="0.2">
      <c r="B1044" s="153"/>
      <c r="D1044" s="147" t="s">
        <v>218</v>
      </c>
      <c r="E1044" s="154" t="s">
        <v>19</v>
      </c>
      <c r="F1044" s="155" t="s">
        <v>1395</v>
      </c>
      <c r="H1044" s="156">
        <v>9.0719999999999992</v>
      </c>
      <c r="I1044" s="157"/>
      <c r="L1044" s="153"/>
      <c r="M1044" s="158"/>
      <c r="T1044" s="159"/>
      <c r="AT1044" s="154" t="s">
        <v>218</v>
      </c>
      <c r="AU1044" s="154" t="s">
        <v>85</v>
      </c>
      <c r="AV1044" s="13" t="s">
        <v>85</v>
      </c>
      <c r="AW1044" s="13" t="s">
        <v>35</v>
      </c>
      <c r="AX1044" s="13" t="s">
        <v>75</v>
      </c>
      <c r="AY1044" s="154" t="s">
        <v>208</v>
      </c>
    </row>
    <row r="1045" spans="2:65" s="13" customFormat="1" x14ac:dyDescent="0.2">
      <c r="B1045" s="153"/>
      <c r="D1045" s="147" t="s">
        <v>218</v>
      </c>
      <c r="E1045" s="154" t="s">
        <v>19</v>
      </c>
      <c r="F1045" s="155" t="s">
        <v>1397</v>
      </c>
      <c r="H1045" s="156">
        <v>6.0330000000000004</v>
      </c>
      <c r="I1045" s="157"/>
      <c r="L1045" s="153"/>
      <c r="M1045" s="158"/>
      <c r="T1045" s="159"/>
      <c r="AT1045" s="154" t="s">
        <v>218</v>
      </c>
      <c r="AU1045" s="154" t="s">
        <v>85</v>
      </c>
      <c r="AV1045" s="13" t="s">
        <v>85</v>
      </c>
      <c r="AW1045" s="13" t="s">
        <v>35</v>
      </c>
      <c r="AX1045" s="13" t="s">
        <v>75</v>
      </c>
      <c r="AY1045" s="154" t="s">
        <v>208</v>
      </c>
    </row>
    <row r="1046" spans="2:65" s="14" customFormat="1" x14ac:dyDescent="0.2">
      <c r="B1046" s="160"/>
      <c r="D1046" s="147" t="s">
        <v>218</v>
      </c>
      <c r="E1046" s="161" t="s">
        <v>19</v>
      </c>
      <c r="F1046" s="162" t="s">
        <v>221</v>
      </c>
      <c r="H1046" s="163">
        <v>16.265000000000001</v>
      </c>
      <c r="I1046" s="164"/>
      <c r="L1046" s="160"/>
      <c r="M1046" s="165"/>
      <c r="T1046" s="166"/>
      <c r="AT1046" s="161" t="s">
        <v>218</v>
      </c>
      <c r="AU1046" s="161" t="s">
        <v>85</v>
      </c>
      <c r="AV1046" s="14" t="s">
        <v>214</v>
      </c>
      <c r="AW1046" s="14" t="s">
        <v>35</v>
      </c>
      <c r="AX1046" s="14" t="s">
        <v>83</v>
      </c>
      <c r="AY1046" s="161" t="s">
        <v>208</v>
      </c>
    </row>
    <row r="1047" spans="2:65" s="1" customFormat="1" ht="15.75" customHeight="1" x14ac:dyDescent="0.2">
      <c r="B1047" s="33"/>
      <c r="C1047" s="129" t="s">
        <v>1404</v>
      </c>
      <c r="D1047" s="129" t="s">
        <v>210</v>
      </c>
      <c r="E1047" s="130" t="s">
        <v>1405</v>
      </c>
      <c r="F1047" s="131" t="s">
        <v>1406</v>
      </c>
      <c r="G1047" s="132" t="s">
        <v>123</v>
      </c>
      <c r="H1047" s="133">
        <v>60.26</v>
      </c>
      <c r="I1047" s="134"/>
      <c r="J1047" s="135">
        <f>ROUND(I1047*H1047,2)</f>
        <v>0</v>
      </c>
      <c r="K1047" s="131" t="s">
        <v>213</v>
      </c>
      <c r="L1047" s="33"/>
      <c r="M1047" s="136" t="s">
        <v>19</v>
      </c>
      <c r="N1047" s="137" t="s">
        <v>46</v>
      </c>
      <c r="P1047" s="138">
        <f>O1047*H1047</f>
        <v>0</v>
      </c>
      <c r="Q1047" s="138">
        <v>9.0000000000000006E-5</v>
      </c>
      <c r="R1047" s="138">
        <f>Q1047*H1047</f>
        <v>5.4234000000000001E-3</v>
      </c>
      <c r="S1047" s="138">
        <v>0</v>
      </c>
      <c r="T1047" s="139">
        <f>S1047*H1047</f>
        <v>0</v>
      </c>
      <c r="AR1047" s="140" t="s">
        <v>312</v>
      </c>
      <c r="AT1047" s="140" t="s">
        <v>210</v>
      </c>
      <c r="AU1047" s="140" t="s">
        <v>85</v>
      </c>
      <c r="AY1047" s="18" t="s">
        <v>208</v>
      </c>
      <c r="BE1047" s="141">
        <f>IF(N1047="základní",J1047,0)</f>
        <v>0</v>
      </c>
      <c r="BF1047" s="141">
        <f>IF(N1047="snížená",J1047,0)</f>
        <v>0</v>
      </c>
      <c r="BG1047" s="141">
        <f>IF(N1047="zákl. přenesená",J1047,0)</f>
        <v>0</v>
      </c>
      <c r="BH1047" s="141">
        <f>IF(N1047="sníž. přenesená",J1047,0)</f>
        <v>0</v>
      </c>
      <c r="BI1047" s="141">
        <f>IF(N1047="nulová",J1047,0)</f>
        <v>0</v>
      </c>
      <c r="BJ1047" s="18" t="s">
        <v>83</v>
      </c>
      <c r="BK1047" s="141">
        <f>ROUND(I1047*H1047,2)</f>
        <v>0</v>
      </c>
      <c r="BL1047" s="18" t="s">
        <v>312</v>
      </c>
      <c r="BM1047" s="140" t="s">
        <v>1407</v>
      </c>
    </row>
    <row r="1048" spans="2:65" s="1" customFormat="1" x14ac:dyDescent="0.2">
      <c r="B1048" s="33"/>
      <c r="D1048" s="142" t="s">
        <v>216</v>
      </c>
      <c r="F1048" s="143" t="s">
        <v>1408</v>
      </c>
      <c r="I1048" s="144"/>
      <c r="L1048" s="33"/>
      <c r="M1048" s="145"/>
      <c r="T1048" s="54"/>
      <c r="AT1048" s="18" t="s">
        <v>216</v>
      </c>
      <c r="AU1048" s="18" t="s">
        <v>85</v>
      </c>
    </row>
    <row r="1049" spans="2:65" s="1" customFormat="1" ht="18" x14ac:dyDescent="0.2">
      <c r="B1049" s="33"/>
      <c r="D1049" s="147" t="s">
        <v>297</v>
      </c>
      <c r="F1049" s="167" t="s">
        <v>1409</v>
      </c>
      <c r="I1049" s="144"/>
      <c r="L1049" s="33"/>
      <c r="M1049" s="145"/>
      <c r="T1049" s="54"/>
      <c r="AT1049" s="18" t="s">
        <v>297</v>
      </c>
      <c r="AU1049" s="18" t="s">
        <v>85</v>
      </c>
    </row>
    <row r="1050" spans="2:65" s="12" customFormat="1" x14ac:dyDescent="0.2">
      <c r="B1050" s="146"/>
      <c r="D1050" s="147" t="s">
        <v>218</v>
      </c>
      <c r="E1050" s="148" t="s">
        <v>19</v>
      </c>
      <c r="F1050" s="149" t="s">
        <v>380</v>
      </c>
      <c r="H1050" s="148" t="s">
        <v>19</v>
      </c>
      <c r="I1050" s="150"/>
      <c r="L1050" s="146"/>
      <c r="M1050" s="151"/>
      <c r="T1050" s="152"/>
      <c r="AT1050" s="148" t="s">
        <v>218</v>
      </c>
      <c r="AU1050" s="148" t="s">
        <v>85</v>
      </c>
      <c r="AV1050" s="12" t="s">
        <v>83</v>
      </c>
      <c r="AW1050" s="12" t="s">
        <v>35</v>
      </c>
      <c r="AX1050" s="12" t="s">
        <v>75</v>
      </c>
      <c r="AY1050" s="148" t="s">
        <v>208</v>
      </c>
    </row>
    <row r="1051" spans="2:65" s="12" customFormat="1" x14ac:dyDescent="0.2">
      <c r="B1051" s="146"/>
      <c r="D1051" s="147" t="s">
        <v>218</v>
      </c>
      <c r="E1051" s="148" t="s">
        <v>19</v>
      </c>
      <c r="F1051" s="149" t="s">
        <v>1410</v>
      </c>
      <c r="H1051" s="148" t="s">
        <v>19</v>
      </c>
      <c r="I1051" s="150"/>
      <c r="L1051" s="146"/>
      <c r="M1051" s="151"/>
      <c r="T1051" s="152"/>
      <c r="AT1051" s="148" t="s">
        <v>218</v>
      </c>
      <c r="AU1051" s="148" t="s">
        <v>85</v>
      </c>
      <c r="AV1051" s="12" t="s">
        <v>83</v>
      </c>
      <c r="AW1051" s="12" t="s">
        <v>35</v>
      </c>
      <c r="AX1051" s="12" t="s">
        <v>75</v>
      </c>
      <c r="AY1051" s="148" t="s">
        <v>208</v>
      </c>
    </row>
    <row r="1052" spans="2:65" s="13" customFormat="1" x14ac:dyDescent="0.2">
      <c r="B1052" s="153"/>
      <c r="D1052" s="147" t="s">
        <v>218</v>
      </c>
      <c r="E1052" s="154" t="s">
        <v>19</v>
      </c>
      <c r="F1052" s="155" t="s">
        <v>1411</v>
      </c>
      <c r="H1052" s="156">
        <v>4.8289999999999997</v>
      </c>
      <c r="I1052" s="157"/>
      <c r="L1052" s="153"/>
      <c r="M1052" s="158"/>
      <c r="T1052" s="159"/>
      <c r="AT1052" s="154" t="s">
        <v>218</v>
      </c>
      <c r="AU1052" s="154" t="s">
        <v>85</v>
      </c>
      <c r="AV1052" s="13" t="s">
        <v>85</v>
      </c>
      <c r="AW1052" s="13" t="s">
        <v>35</v>
      </c>
      <c r="AX1052" s="13" t="s">
        <v>75</v>
      </c>
      <c r="AY1052" s="154" t="s">
        <v>208</v>
      </c>
    </row>
    <row r="1053" spans="2:65" s="13" customFormat="1" x14ac:dyDescent="0.2">
      <c r="B1053" s="153"/>
      <c r="D1053" s="147" t="s">
        <v>218</v>
      </c>
      <c r="E1053" s="154" t="s">
        <v>19</v>
      </c>
      <c r="F1053" s="155" t="s">
        <v>1332</v>
      </c>
      <c r="H1053" s="156">
        <v>4.32</v>
      </c>
      <c r="I1053" s="157"/>
      <c r="L1053" s="153"/>
      <c r="M1053" s="158"/>
      <c r="T1053" s="159"/>
      <c r="AT1053" s="154" t="s">
        <v>218</v>
      </c>
      <c r="AU1053" s="154" t="s">
        <v>85</v>
      </c>
      <c r="AV1053" s="13" t="s">
        <v>85</v>
      </c>
      <c r="AW1053" s="13" t="s">
        <v>35</v>
      </c>
      <c r="AX1053" s="13" t="s">
        <v>75</v>
      </c>
      <c r="AY1053" s="154" t="s">
        <v>208</v>
      </c>
    </row>
    <row r="1054" spans="2:65" s="13" customFormat="1" x14ac:dyDescent="0.2">
      <c r="B1054" s="153"/>
      <c r="D1054" s="147" t="s">
        <v>218</v>
      </c>
      <c r="E1054" s="154" t="s">
        <v>19</v>
      </c>
      <c r="F1054" s="155" t="s">
        <v>1333</v>
      </c>
      <c r="H1054" s="156">
        <v>8.3379999999999992</v>
      </c>
      <c r="I1054" s="157"/>
      <c r="L1054" s="153"/>
      <c r="M1054" s="158"/>
      <c r="T1054" s="159"/>
      <c r="AT1054" s="154" t="s">
        <v>218</v>
      </c>
      <c r="AU1054" s="154" t="s">
        <v>85</v>
      </c>
      <c r="AV1054" s="13" t="s">
        <v>85</v>
      </c>
      <c r="AW1054" s="13" t="s">
        <v>35</v>
      </c>
      <c r="AX1054" s="13" t="s">
        <v>75</v>
      </c>
      <c r="AY1054" s="154" t="s">
        <v>208</v>
      </c>
    </row>
    <row r="1055" spans="2:65" s="13" customFormat="1" x14ac:dyDescent="0.2">
      <c r="B1055" s="153"/>
      <c r="D1055" s="147" t="s">
        <v>218</v>
      </c>
      <c r="E1055" s="154" t="s">
        <v>19</v>
      </c>
      <c r="F1055" s="155" t="s">
        <v>1334</v>
      </c>
      <c r="H1055" s="156">
        <v>2.8730000000000002</v>
      </c>
      <c r="I1055" s="157"/>
      <c r="L1055" s="153"/>
      <c r="M1055" s="158"/>
      <c r="T1055" s="159"/>
      <c r="AT1055" s="154" t="s">
        <v>218</v>
      </c>
      <c r="AU1055" s="154" t="s">
        <v>85</v>
      </c>
      <c r="AV1055" s="13" t="s">
        <v>85</v>
      </c>
      <c r="AW1055" s="13" t="s">
        <v>35</v>
      </c>
      <c r="AX1055" s="13" t="s">
        <v>75</v>
      </c>
      <c r="AY1055" s="154" t="s">
        <v>208</v>
      </c>
    </row>
    <row r="1056" spans="2:65" s="15" customFormat="1" x14ac:dyDescent="0.2">
      <c r="B1056" s="178"/>
      <c r="D1056" s="147" t="s">
        <v>218</v>
      </c>
      <c r="E1056" s="179" t="s">
        <v>134</v>
      </c>
      <c r="F1056" s="180" t="s">
        <v>506</v>
      </c>
      <c r="H1056" s="181">
        <v>20.36</v>
      </c>
      <c r="I1056" s="182"/>
      <c r="L1056" s="178"/>
      <c r="M1056" s="183"/>
      <c r="T1056" s="184"/>
      <c r="AT1056" s="179" t="s">
        <v>218</v>
      </c>
      <c r="AU1056" s="179" t="s">
        <v>85</v>
      </c>
      <c r="AV1056" s="15" t="s">
        <v>227</v>
      </c>
      <c r="AW1056" s="15" t="s">
        <v>35</v>
      </c>
      <c r="AX1056" s="15" t="s">
        <v>75</v>
      </c>
      <c r="AY1056" s="179" t="s">
        <v>208</v>
      </c>
    </row>
    <row r="1057" spans="2:65" s="12" customFormat="1" x14ac:dyDescent="0.2">
      <c r="B1057" s="146"/>
      <c r="D1057" s="147" t="s">
        <v>218</v>
      </c>
      <c r="E1057" s="148" t="s">
        <v>19</v>
      </c>
      <c r="F1057" s="149" t="s">
        <v>1412</v>
      </c>
      <c r="H1057" s="148" t="s">
        <v>19</v>
      </c>
      <c r="I1057" s="150"/>
      <c r="L1057" s="146"/>
      <c r="M1057" s="151"/>
      <c r="T1057" s="152"/>
      <c r="AT1057" s="148" t="s">
        <v>218</v>
      </c>
      <c r="AU1057" s="148" t="s">
        <v>85</v>
      </c>
      <c r="AV1057" s="12" t="s">
        <v>83</v>
      </c>
      <c r="AW1057" s="12" t="s">
        <v>35</v>
      </c>
      <c r="AX1057" s="12" t="s">
        <v>75</v>
      </c>
      <c r="AY1057" s="148" t="s">
        <v>208</v>
      </c>
    </row>
    <row r="1058" spans="2:65" s="13" customFormat="1" x14ac:dyDescent="0.2">
      <c r="B1058" s="153"/>
      <c r="D1058" s="147" t="s">
        <v>218</v>
      </c>
      <c r="E1058" s="154" t="s">
        <v>19</v>
      </c>
      <c r="F1058" s="155" t="s">
        <v>1413</v>
      </c>
      <c r="H1058" s="156">
        <v>12.6</v>
      </c>
      <c r="I1058" s="157"/>
      <c r="L1058" s="153"/>
      <c r="M1058" s="158"/>
      <c r="T1058" s="159"/>
      <c r="AT1058" s="154" t="s">
        <v>218</v>
      </c>
      <c r="AU1058" s="154" t="s">
        <v>85</v>
      </c>
      <c r="AV1058" s="13" t="s">
        <v>85</v>
      </c>
      <c r="AW1058" s="13" t="s">
        <v>35</v>
      </c>
      <c r="AX1058" s="13" t="s">
        <v>75</v>
      </c>
      <c r="AY1058" s="154" t="s">
        <v>208</v>
      </c>
    </row>
    <row r="1059" spans="2:65" s="13" customFormat="1" x14ac:dyDescent="0.2">
      <c r="B1059" s="153"/>
      <c r="D1059" s="147" t="s">
        <v>218</v>
      </c>
      <c r="E1059" s="154" t="s">
        <v>19</v>
      </c>
      <c r="F1059" s="155" t="s">
        <v>1414</v>
      </c>
      <c r="H1059" s="156">
        <v>8.4</v>
      </c>
      <c r="I1059" s="157"/>
      <c r="L1059" s="153"/>
      <c r="M1059" s="158"/>
      <c r="T1059" s="159"/>
      <c r="AT1059" s="154" t="s">
        <v>218</v>
      </c>
      <c r="AU1059" s="154" t="s">
        <v>85</v>
      </c>
      <c r="AV1059" s="13" t="s">
        <v>85</v>
      </c>
      <c r="AW1059" s="13" t="s">
        <v>35</v>
      </c>
      <c r="AX1059" s="13" t="s">
        <v>75</v>
      </c>
      <c r="AY1059" s="154" t="s">
        <v>208</v>
      </c>
    </row>
    <row r="1060" spans="2:65" s="13" customFormat="1" x14ac:dyDescent="0.2">
      <c r="B1060" s="153"/>
      <c r="D1060" s="147" t="s">
        <v>218</v>
      </c>
      <c r="E1060" s="154" t="s">
        <v>19</v>
      </c>
      <c r="F1060" s="155" t="s">
        <v>1415</v>
      </c>
      <c r="H1060" s="156">
        <v>10.5</v>
      </c>
      <c r="I1060" s="157"/>
      <c r="L1060" s="153"/>
      <c r="M1060" s="158"/>
      <c r="T1060" s="159"/>
      <c r="AT1060" s="154" t="s">
        <v>218</v>
      </c>
      <c r="AU1060" s="154" t="s">
        <v>85</v>
      </c>
      <c r="AV1060" s="13" t="s">
        <v>85</v>
      </c>
      <c r="AW1060" s="13" t="s">
        <v>35</v>
      </c>
      <c r="AX1060" s="13" t="s">
        <v>75</v>
      </c>
      <c r="AY1060" s="154" t="s">
        <v>208</v>
      </c>
    </row>
    <row r="1061" spans="2:65" s="13" customFormat="1" x14ac:dyDescent="0.2">
      <c r="B1061" s="153"/>
      <c r="D1061" s="147" t="s">
        <v>218</v>
      </c>
      <c r="E1061" s="154" t="s">
        <v>19</v>
      </c>
      <c r="F1061" s="155" t="s">
        <v>1416</v>
      </c>
      <c r="H1061" s="156">
        <v>8.4</v>
      </c>
      <c r="I1061" s="157"/>
      <c r="L1061" s="153"/>
      <c r="M1061" s="158"/>
      <c r="T1061" s="159"/>
      <c r="AT1061" s="154" t="s">
        <v>218</v>
      </c>
      <c r="AU1061" s="154" t="s">
        <v>85</v>
      </c>
      <c r="AV1061" s="13" t="s">
        <v>85</v>
      </c>
      <c r="AW1061" s="13" t="s">
        <v>35</v>
      </c>
      <c r="AX1061" s="13" t="s">
        <v>75</v>
      </c>
      <c r="AY1061" s="154" t="s">
        <v>208</v>
      </c>
    </row>
    <row r="1062" spans="2:65" s="15" customFormat="1" x14ac:dyDescent="0.2">
      <c r="B1062" s="178"/>
      <c r="D1062" s="147" t="s">
        <v>218</v>
      </c>
      <c r="E1062" s="179" t="s">
        <v>19</v>
      </c>
      <c r="F1062" s="180" t="s">
        <v>506</v>
      </c>
      <c r="H1062" s="181">
        <v>39.9</v>
      </c>
      <c r="I1062" s="182"/>
      <c r="L1062" s="178"/>
      <c r="M1062" s="183"/>
      <c r="T1062" s="184"/>
      <c r="AT1062" s="179" t="s">
        <v>218</v>
      </c>
      <c r="AU1062" s="179" t="s">
        <v>85</v>
      </c>
      <c r="AV1062" s="15" t="s">
        <v>227</v>
      </c>
      <c r="AW1062" s="15" t="s">
        <v>35</v>
      </c>
      <c r="AX1062" s="15" t="s">
        <v>75</v>
      </c>
      <c r="AY1062" s="179" t="s">
        <v>208</v>
      </c>
    </row>
    <row r="1063" spans="2:65" s="14" customFormat="1" x14ac:dyDescent="0.2">
      <c r="B1063" s="160"/>
      <c r="D1063" s="147" t="s">
        <v>218</v>
      </c>
      <c r="E1063" s="161" t="s">
        <v>19</v>
      </c>
      <c r="F1063" s="162" t="s">
        <v>221</v>
      </c>
      <c r="H1063" s="163">
        <v>60.26</v>
      </c>
      <c r="I1063" s="164"/>
      <c r="L1063" s="160"/>
      <c r="M1063" s="165"/>
      <c r="T1063" s="166"/>
      <c r="AT1063" s="161" t="s">
        <v>218</v>
      </c>
      <c r="AU1063" s="161" t="s">
        <v>85</v>
      </c>
      <c r="AV1063" s="14" t="s">
        <v>214</v>
      </c>
      <c r="AW1063" s="14" t="s">
        <v>35</v>
      </c>
      <c r="AX1063" s="14" t="s">
        <v>83</v>
      </c>
      <c r="AY1063" s="161" t="s">
        <v>208</v>
      </c>
    </row>
    <row r="1064" spans="2:65" s="1" customFormat="1" ht="15.75" customHeight="1" x14ac:dyDescent="0.2">
      <c r="B1064" s="33"/>
      <c r="C1064" s="129" t="s">
        <v>1417</v>
      </c>
      <c r="D1064" s="129" t="s">
        <v>210</v>
      </c>
      <c r="E1064" s="130" t="s">
        <v>1418</v>
      </c>
      <c r="F1064" s="131" t="s">
        <v>1419</v>
      </c>
      <c r="G1064" s="132" t="s">
        <v>307</v>
      </c>
      <c r="H1064" s="133">
        <v>12</v>
      </c>
      <c r="I1064" s="134"/>
      <c r="J1064" s="135">
        <f>ROUND(I1064*H1064,2)</f>
        <v>0</v>
      </c>
      <c r="K1064" s="131" t="s">
        <v>213</v>
      </c>
      <c r="L1064" s="33"/>
      <c r="M1064" s="136" t="s">
        <v>19</v>
      </c>
      <c r="N1064" s="137" t="s">
        <v>46</v>
      </c>
      <c r="P1064" s="138">
        <f>O1064*H1064</f>
        <v>0</v>
      </c>
      <c r="Q1064" s="138">
        <v>0</v>
      </c>
      <c r="R1064" s="138">
        <f>Q1064*H1064</f>
        <v>0</v>
      </c>
      <c r="S1064" s="138">
        <v>0</v>
      </c>
      <c r="T1064" s="139">
        <f>S1064*H1064</f>
        <v>0</v>
      </c>
      <c r="AR1064" s="140" t="s">
        <v>312</v>
      </c>
      <c r="AT1064" s="140" t="s">
        <v>210</v>
      </c>
      <c r="AU1064" s="140" t="s">
        <v>85</v>
      </c>
      <c r="AY1064" s="18" t="s">
        <v>208</v>
      </c>
      <c r="BE1064" s="141">
        <f>IF(N1064="základní",J1064,0)</f>
        <v>0</v>
      </c>
      <c r="BF1064" s="141">
        <f>IF(N1064="snížená",J1064,0)</f>
        <v>0</v>
      </c>
      <c r="BG1064" s="141">
        <f>IF(N1064="zákl. přenesená",J1064,0)</f>
        <v>0</v>
      </c>
      <c r="BH1064" s="141">
        <f>IF(N1064="sníž. přenesená",J1064,0)</f>
        <v>0</v>
      </c>
      <c r="BI1064" s="141">
        <f>IF(N1064="nulová",J1064,0)</f>
        <v>0</v>
      </c>
      <c r="BJ1064" s="18" t="s">
        <v>83</v>
      </c>
      <c r="BK1064" s="141">
        <f>ROUND(I1064*H1064,2)</f>
        <v>0</v>
      </c>
      <c r="BL1064" s="18" t="s">
        <v>312</v>
      </c>
      <c r="BM1064" s="140" t="s">
        <v>1420</v>
      </c>
    </row>
    <row r="1065" spans="2:65" s="1" customFormat="1" x14ac:dyDescent="0.2">
      <c r="B1065" s="33"/>
      <c r="D1065" s="142" t="s">
        <v>216</v>
      </c>
      <c r="F1065" s="143" t="s">
        <v>1421</v>
      </c>
      <c r="I1065" s="144"/>
      <c r="L1065" s="33"/>
      <c r="M1065" s="145"/>
      <c r="T1065" s="54"/>
      <c r="AT1065" s="18" t="s">
        <v>216</v>
      </c>
      <c r="AU1065" s="18" t="s">
        <v>85</v>
      </c>
    </row>
    <row r="1066" spans="2:65" s="1" customFormat="1" ht="15.75" customHeight="1" x14ac:dyDescent="0.2">
      <c r="B1066" s="33"/>
      <c r="C1066" s="129" t="s">
        <v>1422</v>
      </c>
      <c r="D1066" s="129" t="s">
        <v>210</v>
      </c>
      <c r="E1066" s="130" t="s">
        <v>1423</v>
      </c>
      <c r="F1066" s="131" t="s">
        <v>1424</v>
      </c>
      <c r="G1066" s="132" t="s">
        <v>307</v>
      </c>
      <c r="H1066" s="133">
        <v>3</v>
      </c>
      <c r="I1066" s="134"/>
      <c r="J1066" s="135">
        <f>ROUND(I1066*H1066,2)</f>
        <v>0</v>
      </c>
      <c r="K1066" s="131" t="s">
        <v>213</v>
      </c>
      <c r="L1066" s="33"/>
      <c r="M1066" s="136" t="s">
        <v>19</v>
      </c>
      <c r="N1066" s="137" t="s">
        <v>46</v>
      </c>
      <c r="P1066" s="138">
        <f>O1066*H1066</f>
        <v>0</v>
      </c>
      <c r="Q1066" s="138">
        <v>0</v>
      </c>
      <c r="R1066" s="138">
        <f>Q1066*H1066</f>
        <v>0</v>
      </c>
      <c r="S1066" s="138">
        <v>0</v>
      </c>
      <c r="T1066" s="139">
        <f>S1066*H1066</f>
        <v>0</v>
      </c>
      <c r="AR1066" s="140" t="s">
        <v>312</v>
      </c>
      <c r="AT1066" s="140" t="s">
        <v>210</v>
      </c>
      <c r="AU1066" s="140" t="s">
        <v>85</v>
      </c>
      <c r="AY1066" s="18" t="s">
        <v>208</v>
      </c>
      <c r="BE1066" s="141">
        <f>IF(N1066="základní",J1066,0)</f>
        <v>0</v>
      </c>
      <c r="BF1066" s="141">
        <f>IF(N1066="snížená",J1066,0)</f>
        <v>0</v>
      </c>
      <c r="BG1066" s="141">
        <f>IF(N1066="zákl. přenesená",J1066,0)</f>
        <v>0</v>
      </c>
      <c r="BH1066" s="141">
        <f>IF(N1066="sníž. přenesená",J1066,0)</f>
        <v>0</v>
      </c>
      <c r="BI1066" s="141">
        <f>IF(N1066="nulová",J1066,0)</f>
        <v>0</v>
      </c>
      <c r="BJ1066" s="18" t="s">
        <v>83</v>
      </c>
      <c r="BK1066" s="141">
        <f>ROUND(I1066*H1066,2)</f>
        <v>0</v>
      </c>
      <c r="BL1066" s="18" t="s">
        <v>312</v>
      </c>
      <c r="BM1066" s="140" t="s">
        <v>1425</v>
      </c>
    </row>
    <row r="1067" spans="2:65" s="1" customFormat="1" x14ac:dyDescent="0.2">
      <c r="B1067" s="33"/>
      <c r="D1067" s="142" t="s">
        <v>216</v>
      </c>
      <c r="F1067" s="143" t="s">
        <v>1426</v>
      </c>
      <c r="I1067" s="144"/>
      <c r="L1067" s="33"/>
      <c r="M1067" s="145"/>
      <c r="T1067" s="54"/>
      <c r="AT1067" s="18" t="s">
        <v>216</v>
      </c>
      <c r="AU1067" s="18" t="s">
        <v>85</v>
      </c>
    </row>
    <row r="1068" spans="2:65" s="1" customFormat="1" ht="15.75" customHeight="1" x14ac:dyDescent="0.2">
      <c r="B1068" s="33"/>
      <c r="C1068" s="129" t="s">
        <v>1427</v>
      </c>
      <c r="D1068" s="129" t="s">
        <v>210</v>
      </c>
      <c r="E1068" s="130" t="s">
        <v>1428</v>
      </c>
      <c r="F1068" s="131" t="s">
        <v>1429</v>
      </c>
      <c r="G1068" s="132" t="s">
        <v>307</v>
      </c>
      <c r="H1068" s="133">
        <v>2</v>
      </c>
      <c r="I1068" s="134"/>
      <c r="J1068" s="135">
        <f>ROUND(I1068*H1068,2)</f>
        <v>0</v>
      </c>
      <c r="K1068" s="131" t="s">
        <v>213</v>
      </c>
      <c r="L1068" s="33"/>
      <c r="M1068" s="136" t="s">
        <v>19</v>
      </c>
      <c r="N1068" s="137" t="s">
        <v>46</v>
      </c>
      <c r="P1068" s="138">
        <f>O1068*H1068</f>
        <v>0</v>
      </c>
      <c r="Q1068" s="138">
        <v>0</v>
      </c>
      <c r="R1068" s="138">
        <f>Q1068*H1068</f>
        <v>0</v>
      </c>
      <c r="S1068" s="138">
        <v>0</v>
      </c>
      <c r="T1068" s="139">
        <f>S1068*H1068</f>
        <v>0</v>
      </c>
      <c r="AR1068" s="140" t="s">
        <v>312</v>
      </c>
      <c r="AT1068" s="140" t="s">
        <v>210</v>
      </c>
      <c r="AU1068" s="140" t="s">
        <v>85</v>
      </c>
      <c r="AY1068" s="18" t="s">
        <v>208</v>
      </c>
      <c r="BE1068" s="141">
        <f>IF(N1068="základní",J1068,0)</f>
        <v>0</v>
      </c>
      <c r="BF1068" s="141">
        <f>IF(N1068="snížená",J1068,0)</f>
        <v>0</v>
      </c>
      <c r="BG1068" s="141">
        <f>IF(N1068="zákl. přenesená",J1068,0)</f>
        <v>0</v>
      </c>
      <c r="BH1068" s="141">
        <f>IF(N1068="sníž. přenesená",J1068,0)</f>
        <v>0</v>
      </c>
      <c r="BI1068" s="141">
        <f>IF(N1068="nulová",J1068,0)</f>
        <v>0</v>
      </c>
      <c r="BJ1068" s="18" t="s">
        <v>83</v>
      </c>
      <c r="BK1068" s="141">
        <f>ROUND(I1068*H1068,2)</f>
        <v>0</v>
      </c>
      <c r="BL1068" s="18" t="s">
        <v>312</v>
      </c>
      <c r="BM1068" s="140" t="s">
        <v>1430</v>
      </c>
    </row>
    <row r="1069" spans="2:65" s="1" customFormat="1" x14ac:dyDescent="0.2">
      <c r="B1069" s="33"/>
      <c r="D1069" s="142" t="s">
        <v>216</v>
      </c>
      <c r="F1069" s="143" t="s">
        <v>1431</v>
      </c>
      <c r="I1069" s="144"/>
      <c r="L1069" s="33"/>
      <c r="M1069" s="145"/>
      <c r="T1069" s="54"/>
      <c r="AT1069" s="18" t="s">
        <v>216</v>
      </c>
      <c r="AU1069" s="18" t="s">
        <v>85</v>
      </c>
    </row>
    <row r="1070" spans="2:65" s="1" customFormat="1" ht="15.75" customHeight="1" x14ac:dyDescent="0.2">
      <c r="B1070" s="33"/>
      <c r="C1070" s="129" t="s">
        <v>1432</v>
      </c>
      <c r="D1070" s="129" t="s">
        <v>210</v>
      </c>
      <c r="E1070" s="130" t="s">
        <v>1433</v>
      </c>
      <c r="F1070" s="131" t="s">
        <v>1434</v>
      </c>
      <c r="G1070" s="132" t="s">
        <v>307</v>
      </c>
      <c r="H1070" s="133">
        <v>2</v>
      </c>
      <c r="I1070" s="134"/>
      <c r="J1070" s="135">
        <f>ROUND(I1070*H1070,2)</f>
        <v>0</v>
      </c>
      <c r="K1070" s="131" t="s">
        <v>213</v>
      </c>
      <c r="L1070" s="33"/>
      <c r="M1070" s="136" t="s">
        <v>19</v>
      </c>
      <c r="N1070" s="137" t="s">
        <v>46</v>
      </c>
      <c r="P1070" s="138">
        <f>O1070*H1070</f>
        <v>0</v>
      </c>
      <c r="Q1070" s="138">
        <v>0</v>
      </c>
      <c r="R1070" s="138">
        <f>Q1070*H1070</f>
        <v>0</v>
      </c>
      <c r="S1070" s="138">
        <v>0</v>
      </c>
      <c r="T1070" s="139">
        <f>S1070*H1070</f>
        <v>0</v>
      </c>
      <c r="AR1070" s="140" t="s">
        <v>312</v>
      </c>
      <c r="AT1070" s="140" t="s">
        <v>210</v>
      </c>
      <c r="AU1070" s="140" t="s">
        <v>85</v>
      </c>
      <c r="AY1070" s="18" t="s">
        <v>208</v>
      </c>
      <c r="BE1070" s="141">
        <f>IF(N1070="základní",J1070,0)</f>
        <v>0</v>
      </c>
      <c r="BF1070" s="141">
        <f>IF(N1070="snížená",J1070,0)</f>
        <v>0</v>
      </c>
      <c r="BG1070" s="141">
        <f>IF(N1070="zákl. přenesená",J1070,0)</f>
        <v>0</v>
      </c>
      <c r="BH1070" s="141">
        <f>IF(N1070="sníž. přenesená",J1070,0)</f>
        <v>0</v>
      </c>
      <c r="BI1070" s="141">
        <f>IF(N1070="nulová",J1070,0)</f>
        <v>0</v>
      </c>
      <c r="BJ1070" s="18" t="s">
        <v>83</v>
      </c>
      <c r="BK1070" s="141">
        <f>ROUND(I1070*H1070,2)</f>
        <v>0</v>
      </c>
      <c r="BL1070" s="18" t="s">
        <v>312</v>
      </c>
      <c r="BM1070" s="140" t="s">
        <v>1435</v>
      </c>
    </row>
    <row r="1071" spans="2:65" s="1" customFormat="1" x14ac:dyDescent="0.2">
      <c r="B1071" s="33"/>
      <c r="D1071" s="142" t="s">
        <v>216</v>
      </c>
      <c r="F1071" s="143" t="s">
        <v>1436</v>
      </c>
      <c r="I1071" s="144"/>
      <c r="L1071" s="33"/>
      <c r="M1071" s="145"/>
      <c r="T1071" s="54"/>
      <c r="AT1071" s="18" t="s">
        <v>216</v>
      </c>
      <c r="AU1071" s="18" t="s">
        <v>85</v>
      </c>
    </row>
    <row r="1072" spans="2:65" s="1" customFormat="1" ht="15.75" customHeight="1" x14ac:dyDescent="0.2">
      <c r="B1072" s="33"/>
      <c r="C1072" s="129" t="s">
        <v>1437</v>
      </c>
      <c r="D1072" s="129" t="s">
        <v>210</v>
      </c>
      <c r="E1072" s="130" t="s">
        <v>1438</v>
      </c>
      <c r="F1072" s="131" t="s">
        <v>1439</v>
      </c>
      <c r="G1072" s="132" t="s">
        <v>109</v>
      </c>
      <c r="H1072" s="133">
        <v>43.915999999999997</v>
      </c>
      <c r="I1072" s="134"/>
      <c r="J1072" s="135">
        <f>ROUND(I1072*H1072,2)</f>
        <v>0</v>
      </c>
      <c r="K1072" s="131" t="s">
        <v>213</v>
      </c>
      <c r="L1072" s="33"/>
      <c r="M1072" s="136" t="s">
        <v>19</v>
      </c>
      <c r="N1072" s="137" t="s">
        <v>46</v>
      </c>
      <c r="P1072" s="138">
        <f>O1072*H1072</f>
        <v>0</v>
      </c>
      <c r="Q1072" s="138">
        <v>5.0000000000000002E-5</v>
      </c>
      <c r="R1072" s="138">
        <f>Q1072*H1072</f>
        <v>2.1957999999999999E-3</v>
      </c>
      <c r="S1072" s="138">
        <v>0</v>
      </c>
      <c r="T1072" s="139">
        <f>S1072*H1072</f>
        <v>0</v>
      </c>
      <c r="AR1072" s="140" t="s">
        <v>312</v>
      </c>
      <c r="AT1072" s="140" t="s">
        <v>210</v>
      </c>
      <c r="AU1072" s="140" t="s">
        <v>85</v>
      </c>
      <c r="AY1072" s="18" t="s">
        <v>208</v>
      </c>
      <c r="BE1072" s="141">
        <f>IF(N1072="základní",J1072,0)</f>
        <v>0</v>
      </c>
      <c r="BF1072" s="141">
        <f>IF(N1072="snížená",J1072,0)</f>
        <v>0</v>
      </c>
      <c r="BG1072" s="141">
        <f>IF(N1072="zákl. přenesená",J1072,0)</f>
        <v>0</v>
      </c>
      <c r="BH1072" s="141">
        <f>IF(N1072="sníž. přenesená",J1072,0)</f>
        <v>0</v>
      </c>
      <c r="BI1072" s="141">
        <f>IF(N1072="nulová",J1072,0)</f>
        <v>0</v>
      </c>
      <c r="BJ1072" s="18" t="s">
        <v>83</v>
      </c>
      <c r="BK1072" s="141">
        <f>ROUND(I1072*H1072,2)</f>
        <v>0</v>
      </c>
      <c r="BL1072" s="18" t="s">
        <v>312</v>
      </c>
      <c r="BM1072" s="140" t="s">
        <v>1440</v>
      </c>
    </row>
    <row r="1073" spans="2:65" s="1" customFormat="1" x14ac:dyDescent="0.2">
      <c r="B1073" s="33"/>
      <c r="D1073" s="142" t="s">
        <v>216</v>
      </c>
      <c r="F1073" s="143" t="s">
        <v>1441</v>
      </c>
      <c r="I1073" s="144"/>
      <c r="L1073" s="33"/>
      <c r="M1073" s="145"/>
      <c r="T1073" s="54"/>
      <c r="AT1073" s="18" t="s">
        <v>216</v>
      </c>
      <c r="AU1073" s="18" t="s">
        <v>85</v>
      </c>
    </row>
    <row r="1074" spans="2:65" s="13" customFormat="1" x14ac:dyDescent="0.2">
      <c r="B1074" s="153"/>
      <c r="D1074" s="147" t="s">
        <v>218</v>
      </c>
      <c r="E1074" s="154" t="s">
        <v>19</v>
      </c>
      <c r="F1074" s="155" t="s">
        <v>1352</v>
      </c>
      <c r="H1074" s="156">
        <v>43.915999999999997</v>
      </c>
      <c r="I1074" s="157"/>
      <c r="L1074" s="153"/>
      <c r="M1074" s="158"/>
      <c r="T1074" s="159"/>
      <c r="AT1074" s="154" t="s">
        <v>218</v>
      </c>
      <c r="AU1074" s="154" t="s">
        <v>85</v>
      </c>
      <c r="AV1074" s="13" t="s">
        <v>85</v>
      </c>
      <c r="AW1074" s="13" t="s">
        <v>35</v>
      </c>
      <c r="AX1074" s="13" t="s">
        <v>75</v>
      </c>
      <c r="AY1074" s="154" t="s">
        <v>208</v>
      </c>
    </row>
    <row r="1075" spans="2:65" s="14" customFormat="1" x14ac:dyDescent="0.2">
      <c r="B1075" s="160"/>
      <c r="D1075" s="147" t="s">
        <v>218</v>
      </c>
      <c r="E1075" s="161" t="s">
        <v>19</v>
      </c>
      <c r="F1075" s="162" t="s">
        <v>221</v>
      </c>
      <c r="H1075" s="163">
        <v>43.915999999999997</v>
      </c>
      <c r="I1075" s="164"/>
      <c r="L1075" s="160"/>
      <c r="M1075" s="165"/>
      <c r="T1075" s="166"/>
      <c r="AT1075" s="161" t="s">
        <v>218</v>
      </c>
      <c r="AU1075" s="161" t="s">
        <v>85</v>
      </c>
      <c r="AV1075" s="14" t="s">
        <v>214</v>
      </c>
      <c r="AW1075" s="14" t="s">
        <v>35</v>
      </c>
      <c r="AX1075" s="14" t="s">
        <v>83</v>
      </c>
      <c r="AY1075" s="161" t="s">
        <v>208</v>
      </c>
    </row>
    <row r="1076" spans="2:65" s="1" customFormat="1" ht="24.75" customHeight="1" x14ac:dyDescent="0.2">
      <c r="B1076" s="33"/>
      <c r="C1076" s="129" t="s">
        <v>1442</v>
      </c>
      <c r="D1076" s="129" t="s">
        <v>210</v>
      </c>
      <c r="E1076" s="130" t="s">
        <v>1443</v>
      </c>
      <c r="F1076" s="131" t="s">
        <v>1444</v>
      </c>
      <c r="G1076" s="132" t="s">
        <v>264</v>
      </c>
      <c r="H1076" s="133">
        <v>1.35</v>
      </c>
      <c r="I1076" s="134"/>
      <c r="J1076" s="135">
        <f>ROUND(I1076*H1076,2)</f>
        <v>0</v>
      </c>
      <c r="K1076" s="131" t="s">
        <v>213</v>
      </c>
      <c r="L1076" s="33"/>
      <c r="M1076" s="136" t="s">
        <v>19</v>
      </c>
      <c r="N1076" s="137" t="s">
        <v>46</v>
      </c>
      <c r="P1076" s="138">
        <f>O1076*H1076</f>
        <v>0</v>
      </c>
      <c r="Q1076" s="138">
        <v>0</v>
      </c>
      <c r="R1076" s="138">
        <f>Q1076*H1076</f>
        <v>0</v>
      </c>
      <c r="S1076" s="138">
        <v>0</v>
      </c>
      <c r="T1076" s="139">
        <f>S1076*H1076</f>
        <v>0</v>
      </c>
      <c r="AR1076" s="140" t="s">
        <v>312</v>
      </c>
      <c r="AT1076" s="140" t="s">
        <v>210</v>
      </c>
      <c r="AU1076" s="140" t="s">
        <v>85</v>
      </c>
      <c r="AY1076" s="18" t="s">
        <v>208</v>
      </c>
      <c r="BE1076" s="141">
        <f>IF(N1076="základní",J1076,0)</f>
        <v>0</v>
      </c>
      <c r="BF1076" s="141">
        <f>IF(N1076="snížená",J1076,0)</f>
        <v>0</v>
      </c>
      <c r="BG1076" s="141">
        <f>IF(N1076="zákl. přenesená",J1076,0)</f>
        <v>0</v>
      </c>
      <c r="BH1076" s="141">
        <f>IF(N1076="sníž. přenesená",J1076,0)</f>
        <v>0</v>
      </c>
      <c r="BI1076" s="141">
        <f>IF(N1076="nulová",J1076,0)</f>
        <v>0</v>
      </c>
      <c r="BJ1076" s="18" t="s">
        <v>83</v>
      </c>
      <c r="BK1076" s="141">
        <f>ROUND(I1076*H1076,2)</f>
        <v>0</v>
      </c>
      <c r="BL1076" s="18" t="s">
        <v>312</v>
      </c>
      <c r="BM1076" s="140" t="s">
        <v>1445</v>
      </c>
    </row>
    <row r="1077" spans="2:65" s="1" customFormat="1" x14ac:dyDescent="0.2">
      <c r="B1077" s="33"/>
      <c r="D1077" s="142" t="s">
        <v>216</v>
      </c>
      <c r="F1077" s="143" t="s">
        <v>1446</v>
      </c>
      <c r="I1077" s="144"/>
      <c r="L1077" s="33"/>
      <c r="M1077" s="145"/>
      <c r="T1077" s="54"/>
      <c r="AT1077" s="18" t="s">
        <v>216</v>
      </c>
      <c r="AU1077" s="18" t="s">
        <v>85</v>
      </c>
    </row>
    <row r="1078" spans="2:65" s="11" customFormat="1" ht="22.75" customHeight="1" x14ac:dyDescent="0.25">
      <c r="B1078" s="117"/>
      <c r="D1078" s="118" t="s">
        <v>74</v>
      </c>
      <c r="E1078" s="127" t="s">
        <v>1447</v>
      </c>
      <c r="F1078" s="127" t="s">
        <v>1448</v>
      </c>
      <c r="I1078" s="120"/>
      <c r="J1078" s="128">
        <f>BK1078</f>
        <v>0</v>
      </c>
      <c r="L1078" s="117"/>
      <c r="M1078" s="122"/>
      <c r="P1078" s="123">
        <f>SUM(P1079:P1093)</f>
        <v>0</v>
      </c>
      <c r="R1078" s="123">
        <f>SUM(R1079:R1093)</f>
        <v>1.0658592000000002</v>
      </c>
      <c r="T1078" s="124">
        <f>SUM(T1079:T1093)</f>
        <v>3.0154560000000004</v>
      </c>
      <c r="AR1078" s="118" t="s">
        <v>85</v>
      </c>
      <c r="AT1078" s="125" t="s">
        <v>74</v>
      </c>
      <c r="AU1078" s="125" t="s">
        <v>83</v>
      </c>
      <c r="AY1078" s="118" t="s">
        <v>208</v>
      </c>
      <c r="BK1078" s="126">
        <f>SUM(BK1079:BK1093)</f>
        <v>0</v>
      </c>
    </row>
    <row r="1079" spans="2:65" s="1" customFormat="1" ht="24.75" customHeight="1" x14ac:dyDescent="0.2">
      <c r="B1079" s="33"/>
      <c r="C1079" s="129" t="s">
        <v>1449</v>
      </c>
      <c r="D1079" s="129" t="s">
        <v>210</v>
      </c>
      <c r="E1079" s="130" t="s">
        <v>1450</v>
      </c>
      <c r="F1079" s="131" t="s">
        <v>1451</v>
      </c>
      <c r="G1079" s="132" t="s">
        <v>109</v>
      </c>
      <c r="H1079" s="133">
        <v>29.856000000000002</v>
      </c>
      <c r="I1079" s="134"/>
      <c r="J1079" s="135">
        <f>ROUND(I1079*H1079,2)</f>
        <v>0</v>
      </c>
      <c r="K1079" s="131" t="s">
        <v>213</v>
      </c>
      <c r="L1079" s="33"/>
      <c r="M1079" s="136" t="s">
        <v>19</v>
      </c>
      <c r="N1079" s="137" t="s">
        <v>46</v>
      </c>
      <c r="P1079" s="138">
        <f>O1079*H1079</f>
        <v>0</v>
      </c>
      <c r="Q1079" s="138">
        <v>3.5700000000000003E-2</v>
      </c>
      <c r="R1079" s="138">
        <f>Q1079*H1079</f>
        <v>1.0658592000000002</v>
      </c>
      <c r="S1079" s="138">
        <v>0</v>
      </c>
      <c r="T1079" s="139">
        <f>S1079*H1079</f>
        <v>0</v>
      </c>
      <c r="AR1079" s="140" t="s">
        <v>312</v>
      </c>
      <c r="AT1079" s="140" t="s">
        <v>210</v>
      </c>
      <c r="AU1079" s="140" t="s">
        <v>85</v>
      </c>
      <c r="AY1079" s="18" t="s">
        <v>208</v>
      </c>
      <c r="BE1079" s="141">
        <f>IF(N1079="základní",J1079,0)</f>
        <v>0</v>
      </c>
      <c r="BF1079" s="141">
        <f>IF(N1079="snížená",J1079,0)</f>
        <v>0</v>
      </c>
      <c r="BG1079" s="141">
        <f>IF(N1079="zákl. přenesená",J1079,0)</f>
        <v>0</v>
      </c>
      <c r="BH1079" s="141">
        <f>IF(N1079="sníž. přenesená",J1079,0)</f>
        <v>0</v>
      </c>
      <c r="BI1079" s="141">
        <f>IF(N1079="nulová",J1079,0)</f>
        <v>0</v>
      </c>
      <c r="BJ1079" s="18" t="s">
        <v>83</v>
      </c>
      <c r="BK1079" s="141">
        <f>ROUND(I1079*H1079,2)</f>
        <v>0</v>
      </c>
      <c r="BL1079" s="18" t="s">
        <v>312</v>
      </c>
      <c r="BM1079" s="140" t="s">
        <v>1452</v>
      </c>
    </row>
    <row r="1080" spans="2:65" s="1" customFormat="1" x14ac:dyDescent="0.2">
      <c r="B1080" s="33"/>
      <c r="D1080" s="142" t="s">
        <v>216</v>
      </c>
      <c r="F1080" s="143" t="s">
        <v>1453</v>
      </c>
      <c r="I1080" s="144"/>
      <c r="L1080" s="33"/>
      <c r="M1080" s="145"/>
      <c r="T1080" s="54"/>
      <c r="AT1080" s="18" t="s">
        <v>216</v>
      </c>
      <c r="AU1080" s="18" t="s">
        <v>85</v>
      </c>
    </row>
    <row r="1081" spans="2:65" s="13" customFormat="1" x14ac:dyDescent="0.2">
      <c r="B1081" s="153"/>
      <c r="D1081" s="147" t="s">
        <v>218</v>
      </c>
      <c r="E1081" s="154" t="s">
        <v>19</v>
      </c>
      <c r="F1081" s="155" t="s">
        <v>1454</v>
      </c>
      <c r="H1081" s="156">
        <v>29.856000000000002</v>
      </c>
      <c r="I1081" s="157"/>
      <c r="L1081" s="153"/>
      <c r="M1081" s="158"/>
      <c r="T1081" s="159"/>
      <c r="AT1081" s="154" t="s">
        <v>218</v>
      </c>
      <c r="AU1081" s="154" t="s">
        <v>85</v>
      </c>
      <c r="AV1081" s="13" t="s">
        <v>85</v>
      </c>
      <c r="AW1081" s="13" t="s">
        <v>35</v>
      </c>
      <c r="AX1081" s="13" t="s">
        <v>75</v>
      </c>
      <c r="AY1081" s="154" t="s">
        <v>208</v>
      </c>
    </row>
    <row r="1082" spans="2:65" s="14" customFormat="1" x14ac:dyDescent="0.2">
      <c r="B1082" s="160"/>
      <c r="D1082" s="147" t="s">
        <v>218</v>
      </c>
      <c r="E1082" s="161" t="s">
        <v>19</v>
      </c>
      <c r="F1082" s="162" t="s">
        <v>221</v>
      </c>
      <c r="H1082" s="163">
        <v>29.856000000000002</v>
      </c>
      <c r="I1082" s="164"/>
      <c r="L1082" s="160"/>
      <c r="M1082" s="165"/>
      <c r="T1082" s="166"/>
      <c r="AT1082" s="161" t="s">
        <v>218</v>
      </c>
      <c r="AU1082" s="161" t="s">
        <v>85</v>
      </c>
      <c r="AV1082" s="14" t="s">
        <v>214</v>
      </c>
      <c r="AW1082" s="14" t="s">
        <v>35</v>
      </c>
      <c r="AX1082" s="14" t="s">
        <v>83</v>
      </c>
      <c r="AY1082" s="161" t="s">
        <v>208</v>
      </c>
    </row>
    <row r="1083" spans="2:65" s="1" customFormat="1" ht="15.75" customHeight="1" x14ac:dyDescent="0.2">
      <c r="B1083" s="33"/>
      <c r="C1083" s="129" t="s">
        <v>1455</v>
      </c>
      <c r="D1083" s="129" t="s">
        <v>210</v>
      </c>
      <c r="E1083" s="130" t="s">
        <v>1456</v>
      </c>
      <c r="F1083" s="131" t="s">
        <v>1457</v>
      </c>
      <c r="G1083" s="132" t="s">
        <v>109</v>
      </c>
      <c r="H1083" s="133">
        <v>29.856000000000002</v>
      </c>
      <c r="I1083" s="134"/>
      <c r="J1083" s="135">
        <f>ROUND(I1083*H1083,2)</f>
        <v>0</v>
      </c>
      <c r="K1083" s="131" t="s">
        <v>213</v>
      </c>
      <c r="L1083" s="33"/>
      <c r="M1083" s="136" t="s">
        <v>19</v>
      </c>
      <c r="N1083" s="137" t="s">
        <v>46</v>
      </c>
      <c r="P1083" s="138">
        <f>O1083*H1083</f>
        <v>0</v>
      </c>
      <c r="Q1083" s="138">
        <v>0</v>
      </c>
      <c r="R1083" s="138">
        <f>Q1083*H1083</f>
        <v>0</v>
      </c>
      <c r="S1083" s="138">
        <v>0.10100000000000001</v>
      </c>
      <c r="T1083" s="139">
        <f>S1083*H1083</f>
        <v>3.0154560000000004</v>
      </c>
      <c r="AR1083" s="140" t="s">
        <v>312</v>
      </c>
      <c r="AT1083" s="140" t="s">
        <v>210</v>
      </c>
      <c r="AU1083" s="140" t="s">
        <v>85</v>
      </c>
      <c r="AY1083" s="18" t="s">
        <v>208</v>
      </c>
      <c r="BE1083" s="141">
        <f>IF(N1083="základní",J1083,0)</f>
        <v>0</v>
      </c>
      <c r="BF1083" s="141">
        <f>IF(N1083="snížená",J1083,0)</f>
        <v>0</v>
      </c>
      <c r="BG1083" s="141">
        <f>IF(N1083="zákl. přenesená",J1083,0)</f>
        <v>0</v>
      </c>
      <c r="BH1083" s="141">
        <f>IF(N1083="sníž. přenesená",J1083,0)</f>
        <v>0</v>
      </c>
      <c r="BI1083" s="141">
        <f>IF(N1083="nulová",J1083,0)</f>
        <v>0</v>
      </c>
      <c r="BJ1083" s="18" t="s">
        <v>83</v>
      </c>
      <c r="BK1083" s="141">
        <f>ROUND(I1083*H1083,2)</f>
        <v>0</v>
      </c>
      <c r="BL1083" s="18" t="s">
        <v>312</v>
      </c>
      <c r="BM1083" s="140" t="s">
        <v>1458</v>
      </c>
    </row>
    <row r="1084" spans="2:65" s="1" customFormat="1" x14ac:dyDescent="0.2">
      <c r="B1084" s="33"/>
      <c r="D1084" s="142" t="s">
        <v>216</v>
      </c>
      <c r="F1084" s="143" t="s">
        <v>1459</v>
      </c>
      <c r="I1084" s="144"/>
      <c r="L1084" s="33"/>
      <c r="M1084" s="145"/>
      <c r="T1084" s="54"/>
      <c r="AT1084" s="18" t="s">
        <v>216</v>
      </c>
      <c r="AU1084" s="18" t="s">
        <v>85</v>
      </c>
    </row>
    <row r="1085" spans="2:65" s="12" customFormat="1" x14ac:dyDescent="0.2">
      <c r="B1085" s="146"/>
      <c r="D1085" s="147" t="s">
        <v>218</v>
      </c>
      <c r="E1085" s="148" t="s">
        <v>19</v>
      </c>
      <c r="F1085" s="149" t="s">
        <v>1460</v>
      </c>
      <c r="H1085" s="148" t="s">
        <v>19</v>
      </c>
      <c r="I1085" s="150"/>
      <c r="L1085" s="146"/>
      <c r="M1085" s="151"/>
      <c r="T1085" s="152"/>
      <c r="AT1085" s="148" t="s">
        <v>218</v>
      </c>
      <c r="AU1085" s="148" t="s">
        <v>85</v>
      </c>
      <c r="AV1085" s="12" t="s">
        <v>83</v>
      </c>
      <c r="AW1085" s="12" t="s">
        <v>35</v>
      </c>
      <c r="AX1085" s="12" t="s">
        <v>75</v>
      </c>
      <c r="AY1085" s="148" t="s">
        <v>208</v>
      </c>
    </row>
    <row r="1086" spans="2:65" s="13" customFormat="1" x14ac:dyDescent="0.2">
      <c r="B1086" s="153"/>
      <c r="D1086" s="147" t="s">
        <v>218</v>
      </c>
      <c r="E1086" s="154" t="s">
        <v>19</v>
      </c>
      <c r="F1086" s="155" t="s">
        <v>1461</v>
      </c>
      <c r="H1086" s="156">
        <v>29.856000000000002</v>
      </c>
      <c r="I1086" s="157"/>
      <c r="L1086" s="153"/>
      <c r="M1086" s="158"/>
      <c r="T1086" s="159"/>
      <c r="AT1086" s="154" t="s">
        <v>218</v>
      </c>
      <c r="AU1086" s="154" t="s">
        <v>85</v>
      </c>
      <c r="AV1086" s="13" t="s">
        <v>85</v>
      </c>
      <c r="AW1086" s="13" t="s">
        <v>35</v>
      </c>
      <c r="AX1086" s="13" t="s">
        <v>75</v>
      </c>
      <c r="AY1086" s="154" t="s">
        <v>208</v>
      </c>
    </row>
    <row r="1087" spans="2:65" s="14" customFormat="1" x14ac:dyDescent="0.2">
      <c r="B1087" s="160"/>
      <c r="D1087" s="147" t="s">
        <v>218</v>
      </c>
      <c r="E1087" s="161" t="s">
        <v>158</v>
      </c>
      <c r="F1087" s="162" t="s">
        <v>221</v>
      </c>
      <c r="H1087" s="163">
        <v>29.856000000000002</v>
      </c>
      <c r="I1087" s="164"/>
      <c r="L1087" s="160"/>
      <c r="M1087" s="165"/>
      <c r="T1087" s="166"/>
      <c r="AT1087" s="161" t="s">
        <v>218</v>
      </c>
      <c r="AU1087" s="161" t="s">
        <v>85</v>
      </c>
      <c r="AV1087" s="14" t="s">
        <v>214</v>
      </c>
      <c r="AW1087" s="14" t="s">
        <v>35</v>
      </c>
      <c r="AX1087" s="14" t="s">
        <v>83</v>
      </c>
      <c r="AY1087" s="161" t="s">
        <v>208</v>
      </c>
    </row>
    <row r="1088" spans="2:65" s="1" customFormat="1" ht="15.75" customHeight="1" x14ac:dyDescent="0.2">
      <c r="B1088" s="33"/>
      <c r="C1088" s="129" t="s">
        <v>1462</v>
      </c>
      <c r="D1088" s="129" t="s">
        <v>210</v>
      </c>
      <c r="E1088" s="130" t="s">
        <v>1463</v>
      </c>
      <c r="F1088" s="131" t="s">
        <v>1464</v>
      </c>
      <c r="G1088" s="132" t="s">
        <v>109</v>
      </c>
      <c r="H1088" s="133">
        <v>29.856000000000002</v>
      </c>
      <c r="I1088" s="134"/>
      <c r="J1088" s="135">
        <f>ROUND(I1088*H1088,2)</f>
        <v>0</v>
      </c>
      <c r="K1088" s="131" t="s">
        <v>213</v>
      </c>
      <c r="L1088" s="33"/>
      <c r="M1088" s="136" t="s">
        <v>19</v>
      </c>
      <c r="N1088" s="137" t="s">
        <v>46</v>
      </c>
      <c r="P1088" s="138">
        <f>O1088*H1088</f>
        <v>0</v>
      </c>
      <c r="Q1088" s="138">
        <v>0</v>
      </c>
      <c r="R1088" s="138">
        <f>Q1088*H1088</f>
        <v>0</v>
      </c>
      <c r="S1088" s="138">
        <v>0</v>
      </c>
      <c r="T1088" s="139">
        <f>S1088*H1088</f>
        <v>0</v>
      </c>
      <c r="AR1088" s="140" t="s">
        <v>312</v>
      </c>
      <c r="AT1088" s="140" t="s">
        <v>210</v>
      </c>
      <c r="AU1088" s="140" t="s">
        <v>85</v>
      </c>
      <c r="AY1088" s="18" t="s">
        <v>208</v>
      </c>
      <c r="BE1088" s="141">
        <f>IF(N1088="základní",J1088,0)</f>
        <v>0</v>
      </c>
      <c r="BF1088" s="141">
        <f>IF(N1088="snížená",J1088,0)</f>
        <v>0</v>
      </c>
      <c r="BG1088" s="141">
        <f>IF(N1088="zákl. přenesená",J1088,0)</f>
        <v>0</v>
      </c>
      <c r="BH1088" s="141">
        <f>IF(N1088="sníž. přenesená",J1088,0)</f>
        <v>0</v>
      </c>
      <c r="BI1088" s="141">
        <f>IF(N1088="nulová",J1088,0)</f>
        <v>0</v>
      </c>
      <c r="BJ1088" s="18" t="s">
        <v>83</v>
      </c>
      <c r="BK1088" s="141">
        <f>ROUND(I1088*H1088,2)</f>
        <v>0</v>
      </c>
      <c r="BL1088" s="18" t="s">
        <v>312</v>
      </c>
      <c r="BM1088" s="140" t="s">
        <v>1465</v>
      </c>
    </row>
    <row r="1089" spans="2:65" s="1" customFormat="1" x14ac:dyDescent="0.2">
      <c r="B1089" s="33"/>
      <c r="D1089" s="142" t="s">
        <v>216</v>
      </c>
      <c r="F1089" s="143" t="s">
        <v>1466</v>
      </c>
      <c r="I1089" s="144"/>
      <c r="L1089" s="33"/>
      <c r="M1089" s="145"/>
      <c r="T1089" s="54"/>
      <c r="AT1089" s="18" t="s">
        <v>216</v>
      </c>
      <c r="AU1089" s="18" t="s">
        <v>85</v>
      </c>
    </row>
    <row r="1090" spans="2:65" s="13" customFormat="1" x14ac:dyDescent="0.2">
      <c r="B1090" s="153"/>
      <c r="D1090" s="147" t="s">
        <v>218</v>
      </c>
      <c r="E1090" s="154" t="s">
        <v>19</v>
      </c>
      <c r="F1090" s="155" t="s">
        <v>1454</v>
      </c>
      <c r="H1090" s="156">
        <v>29.856000000000002</v>
      </c>
      <c r="I1090" s="157"/>
      <c r="L1090" s="153"/>
      <c r="M1090" s="158"/>
      <c r="T1090" s="159"/>
      <c r="AT1090" s="154" t="s">
        <v>218</v>
      </c>
      <c r="AU1090" s="154" t="s">
        <v>85</v>
      </c>
      <c r="AV1090" s="13" t="s">
        <v>85</v>
      </c>
      <c r="AW1090" s="13" t="s">
        <v>35</v>
      </c>
      <c r="AX1090" s="13" t="s">
        <v>75</v>
      </c>
      <c r="AY1090" s="154" t="s">
        <v>208</v>
      </c>
    </row>
    <row r="1091" spans="2:65" s="14" customFormat="1" x14ac:dyDescent="0.2">
      <c r="B1091" s="160"/>
      <c r="D1091" s="147" t="s">
        <v>218</v>
      </c>
      <c r="E1091" s="161" t="s">
        <v>19</v>
      </c>
      <c r="F1091" s="162" t="s">
        <v>221</v>
      </c>
      <c r="H1091" s="163">
        <v>29.856000000000002</v>
      </c>
      <c r="I1091" s="164"/>
      <c r="L1091" s="160"/>
      <c r="M1091" s="165"/>
      <c r="T1091" s="166"/>
      <c r="AT1091" s="161" t="s">
        <v>218</v>
      </c>
      <c r="AU1091" s="161" t="s">
        <v>85</v>
      </c>
      <c r="AV1091" s="14" t="s">
        <v>214</v>
      </c>
      <c r="AW1091" s="14" t="s">
        <v>35</v>
      </c>
      <c r="AX1091" s="14" t="s">
        <v>83</v>
      </c>
      <c r="AY1091" s="161" t="s">
        <v>208</v>
      </c>
    </row>
    <row r="1092" spans="2:65" s="1" customFormat="1" ht="24.75" customHeight="1" x14ac:dyDescent="0.2">
      <c r="B1092" s="33"/>
      <c r="C1092" s="129" t="s">
        <v>1467</v>
      </c>
      <c r="D1092" s="129" t="s">
        <v>210</v>
      </c>
      <c r="E1092" s="130" t="s">
        <v>1468</v>
      </c>
      <c r="F1092" s="131" t="s">
        <v>1469</v>
      </c>
      <c r="G1092" s="132" t="s">
        <v>264</v>
      </c>
      <c r="H1092" s="133">
        <v>1.0660000000000001</v>
      </c>
      <c r="I1092" s="134"/>
      <c r="J1092" s="135">
        <f>ROUND(I1092*H1092,2)</f>
        <v>0</v>
      </c>
      <c r="K1092" s="131" t="s">
        <v>213</v>
      </c>
      <c r="L1092" s="33"/>
      <c r="M1092" s="136" t="s">
        <v>19</v>
      </c>
      <c r="N1092" s="137" t="s">
        <v>46</v>
      </c>
      <c r="P1092" s="138">
        <f>O1092*H1092</f>
        <v>0</v>
      </c>
      <c r="Q1092" s="138">
        <v>0</v>
      </c>
      <c r="R1092" s="138">
        <f>Q1092*H1092</f>
        <v>0</v>
      </c>
      <c r="S1092" s="138">
        <v>0</v>
      </c>
      <c r="T1092" s="139">
        <f>S1092*H1092</f>
        <v>0</v>
      </c>
      <c r="AR1092" s="140" t="s">
        <v>312</v>
      </c>
      <c r="AT1092" s="140" t="s">
        <v>210</v>
      </c>
      <c r="AU1092" s="140" t="s">
        <v>85</v>
      </c>
      <c r="AY1092" s="18" t="s">
        <v>208</v>
      </c>
      <c r="BE1092" s="141">
        <f>IF(N1092="základní",J1092,0)</f>
        <v>0</v>
      </c>
      <c r="BF1092" s="141">
        <f>IF(N1092="snížená",J1092,0)</f>
        <v>0</v>
      </c>
      <c r="BG1092" s="141">
        <f>IF(N1092="zákl. přenesená",J1092,0)</f>
        <v>0</v>
      </c>
      <c r="BH1092" s="141">
        <f>IF(N1092="sníž. přenesená",J1092,0)</f>
        <v>0</v>
      </c>
      <c r="BI1092" s="141">
        <f>IF(N1092="nulová",J1092,0)</f>
        <v>0</v>
      </c>
      <c r="BJ1092" s="18" t="s">
        <v>83</v>
      </c>
      <c r="BK1092" s="141">
        <f>ROUND(I1092*H1092,2)</f>
        <v>0</v>
      </c>
      <c r="BL1092" s="18" t="s">
        <v>312</v>
      </c>
      <c r="BM1092" s="140" t="s">
        <v>1470</v>
      </c>
    </row>
    <row r="1093" spans="2:65" s="1" customFormat="1" x14ac:dyDescent="0.2">
      <c r="B1093" s="33"/>
      <c r="D1093" s="142" t="s">
        <v>216</v>
      </c>
      <c r="F1093" s="143" t="s">
        <v>1471</v>
      </c>
      <c r="I1093" s="144"/>
      <c r="L1093" s="33"/>
      <c r="M1093" s="145"/>
      <c r="T1093" s="54"/>
      <c r="AT1093" s="18" t="s">
        <v>216</v>
      </c>
      <c r="AU1093" s="18" t="s">
        <v>85</v>
      </c>
    </row>
    <row r="1094" spans="2:65" s="11" customFormat="1" ht="22.75" customHeight="1" x14ac:dyDescent="0.25">
      <c r="B1094" s="117"/>
      <c r="D1094" s="118" t="s">
        <v>74</v>
      </c>
      <c r="E1094" s="127" t="s">
        <v>1472</v>
      </c>
      <c r="F1094" s="127" t="s">
        <v>1473</v>
      </c>
      <c r="I1094" s="120"/>
      <c r="J1094" s="128">
        <f>BK1094</f>
        <v>0</v>
      </c>
      <c r="L1094" s="117"/>
      <c r="M1094" s="122"/>
      <c r="P1094" s="123">
        <f>SUM(P1095:P1145)</f>
        <v>0</v>
      </c>
      <c r="R1094" s="123">
        <f>SUM(R1095:R1145)</f>
        <v>4.7277700000000006E-2</v>
      </c>
      <c r="T1094" s="124">
        <f>SUM(T1095:T1145)</f>
        <v>0</v>
      </c>
      <c r="AR1094" s="118" t="s">
        <v>85</v>
      </c>
      <c r="AT1094" s="125" t="s">
        <v>74</v>
      </c>
      <c r="AU1094" s="125" t="s">
        <v>83</v>
      </c>
      <c r="AY1094" s="118" t="s">
        <v>208</v>
      </c>
      <c r="BK1094" s="126">
        <f>SUM(BK1095:BK1145)</f>
        <v>0</v>
      </c>
    </row>
    <row r="1095" spans="2:65" s="1" customFormat="1" ht="22.25" customHeight="1" x14ac:dyDescent="0.2">
      <c r="B1095" s="33"/>
      <c r="C1095" s="129" t="s">
        <v>1474</v>
      </c>
      <c r="D1095" s="129" t="s">
        <v>210</v>
      </c>
      <c r="E1095" s="130" t="s">
        <v>1475</v>
      </c>
      <c r="F1095" s="131" t="s">
        <v>1476</v>
      </c>
      <c r="G1095" s="132" t="s">
        <v>109</v>
      </c>
      <c r="H1095" s="133">
        <v>14.99</v>
      </c>
      <c r="I1095" s="134"/>
      <c r="J1095" s="135">
        <f>ROUND(I1095*H1095,2)</f>
        <v>0</v>
      </c>
      <c r="K1095" s="131" t="s">
        <v>213</v>
      </c>
      <c r="L1095" s="33"/>
      <c r="M1095" s="136" t="s">
        <v>19</v>
      </c>
      <c r="N1095" s="137" t="s">
        <v>46</v>
      </c>
      <c r="P1095" s="138">
        <f>O1095*H1095</f>
        <v>0</v>
      </c>
      <c r="Q1095" s="138">
        <v>6.9999999999999994E-5</v>
      </c>
      <c r="R1095" s="138">
        <f>Q1095*H1095</f>
        <v>1.0493E-3</v>
      </c>
      <c r="S1095" s="138">
        <v>0</v>
      </c>
      <c r="T1095" s="139">
        <f>S1095*H1095</f>
        <v>0</v>
      </c>
      <c r="AR1095" s="140" t="s">
        <v>312</v>
      </c>
      <c r="AT1095" s="140" t="s">
        <v>210</v>
      </c>
      <c r="AU1095" s="140" t="s">
        <v>85</v>
      </c>
      <c r="AY1095" s="18" t="s">
        <v>208</v>
      </c>
      <c r="BE1095" s="141">
        <f>IF(N1095="základní",J1095,0)</f>
        <v>0</v>
      </c>
      <c r="BF1095" s="141">
        <f>IF(N1095="snížená",J1095,0)</f>
        <v>0</v>
      </c>
      <c r="BG1095" s="141">
        <f>IF(N1095="zákl. přenesená",J1095,0)</f>
        <v>0</v>
      </c>
      <c r="BH1095" s="141">
        <f>IF(N1095="sníž. přenesená",J1095,0)</f>
        <v>0</v>
      </c>
      <c r="BI1095" s="141">
        <f>IF(N1095="nulová",J1095,0)</f>
        <v>0</v>
      </c>
      <c r="BJ1095" s="18" t="s">
        <v>83</v>
      </c>
      <c r="BK1095" s="141">
        <f>ROUND(I1095*H1095,2)</f>
        <v>0</v>
      </c>
      <c r="BL1095" s="18" t="s">
        <v>312</v>
      </c>
      <c r="BM1095" s="140" t="s">
        <v>1477</v>
      </c>
    </row>
    <row r="1096" spans="2:65" s="1" customFormat="1" x14ac:dyDescent="0.2">
      <c r="B1096" s="33"/>
      <c r="D1096" s="142" t="s">
        <v>216</v>
      </c>
      <c r="F1096" s="143" t="s">
        <v>1478</v>
      </c>
      <c r="I1096" s="144"/>
      <c r="L1096" s="33"/>
      <c r="M1096" s="145"/>
      <c r="T1096" s="54"/>
      <c r="AT1096" s="18" t="s">
        <v>216</v>
      </c>
      <c r="AU1096" s="18" t="s">
        <v>85</v>
      </c>
    </row>
    <row r="1097" spans="2:65" s="13" customFormat="1" x14ac:dyDescent="0.2">
      <c r="B1097" s="153"/>
      <c r="D1097" s="147" t="s">
        <v>218</v>
      </c>
      <c r="E1097" s="154" t="s">
        <v>19</v>
      </c>
      <c r="F1097" s="155" t="s">
        <v>1479</v>
      </c>
      <c r="H1097" s="156">
        <v>14.99</v>
      </c>
      <c r="I1097" s="157"/>
      <c r="L1097" s="153"/>
      <c r="M1097" s="158"/>
      <c r="T1097" s="159"/>
      <c r="AT1097" s="154" t="s">
        <v>218</v>
      </c>
      <c r="AU1097" s="154" t="s">
        <v>85</v>
      </c>
      <c r="AV1097" s="13" t="s">
        <v>85</v>
      </c>
      <c r="AW1097" s="13" t="s">
        <v>35</v>
      </c>
      <c r="AX1097" s="13" t="s">
        <v>75</v>
      </c>
      <c r="AY1097" s="154" t="s">
        <v>208</v>
      </c>
    </row>
    <row r="1098" spans="2:65" s="14" customFormat="1" x14ac:dyDescent="0.2">
      <c r="B1098" s="160"/>
      <c r="D1098" s="147" t="s">
        <v>218</v>
      </c>
      <c r="E1098" s="161" t="s">
        <v>19</v>
      </c>
      <c r="F1098" s="162" t="s">
        <v>221</v>
      </c>
      <c r="H1098" s="163">
        <v>14.99</v>
      </c>
      <c r="I1098" s="164"/>
      <c r="L1098" s="160"/>
      <c r="M1098" s="165"/>
      <c r="T1098" s="166"/>
      <c r="AT1098" s="161" t="s">
        <v>218</v>
      </c>
      <c r="AU1098" s="161" t="s">
        <v>85</v>
      </c>
      <c r="AV1098" s="14" t="s">
        <v>214</v>
      </c>
      <c r="AW1098" s="14" t="s">
        <v>35</v>
      </c>
      <c r="AX1098" s="14" t="s">
        <v>83</v>
      </c>
      <c r="AY1098" s="161" t="s">
        <v>208</v>
      </c>
    </row>
    <row r="1099" spans="2:65" s="1" customFormat="1" ht="24.75" customHeight="1" x14ac:dyDescent="0.2">
      <c r="B1099" s="33"/>
      <c r="C1099" s="129" t="s">
        <v>1480</v>
      </c>
      <c r="D1099" s="129" t="s">
        <v>210</v>
      </c>
      <c r="E1099" s="130" t="s">
        <v>1481</v>
      </c>
      <c r="F1099" s="131" t="s">
        <v>1482</v>
      </c>
      <c r="G1099" s="132" t="s">
        <v>109</v>
      </c>
      <c r="H1099" s="133">
        <v>14.99</v>
      </c>
      <c r="I1099" s="134"/>
      <c r="J1099" s="135">
        <f>ROUND(I1099*H1099,2)</f>
        <v>0</v>
      </c>
      <c r="K1099" s="131" t="s">
        <v>213</v>
      </c>
      <c r="L1099" s="33"/>
      <c r="M1099" s="136" t="s">
        <v>19</v>
      </c>
      <c r="N1099" s="137" t="s">
        <v>46</v>
      </c>
      <c r="P1099" s="138">
        <f>O1099*H1099</f>
        <v>0</v>
      </c>
      <c r="Q1099" s="138">
        <v>8.0000000000000007E-5</v>
      </c>
      <c r="R1099" s="138">
        <f>Q1099*H1099</f>
        <v>1.1992000000000001E-3</v>
      </c>
      <c r="S1099" s="138">
        <v>0</v>
      </c>
      <c r="T1099" s="139">
        <f>S1099*H1099</f>
        <v>0</v>
      </c>
      <c r="AR1099" s="140" t="s">
        <v>312</v>
      </c>
      <c r="AT1099" s="140" t="s">
        <v>210</v>
      </c>
      <c r="AU1099" s="140" t="s">
        <v>85</v>
      </c>
      <c r="AY1099" s="18" t="s">
        <v>208</v>
      </c>
      <c r="BE1099" s="141">
        <f>IF(N1099="základní",J1099,0)</f>
        <v>0</v>
      </c>
      <c r="BF1099" s="141">
        <f>IF(N1099="snížená",J1099,0)</f>
        <v>0</v>
      </c>
      <c r="BG1099" s="141">
        <f>IF(N1099="zákl. přenesená",J1099,0)</f>
        <v>0</v>
      </c>
      <c r="BH1099" s="141">
        <f>IF(N1099="sníž. přenesená",J1099,0)</f>
        <v>0</v>
      </c>
      <c r="BI1099" s="141">
        <f>IF(N1099="nulová",J1099,0)</f>
        <v>0</v>
      </c>
      <c r="BJ1099" s="18" t="s">
        <v>83</v>
      </c>
      <c r="BK1099" s="141">
        <f>ROUND(I1099*H1099,2)</f>
        <v>0</v>
      </c>
      <c r="BL1099" s="18" t="s">
        <v>312</v>
      </c>
      <c r="BM1099" s="140" t="s">
        <v>1483</v>
      </c>
    </row>
    <row r="1100" spans="2:65" s="1" customFormat="1" x14ac:dyDescent="0.2">
      <c r="B1100" s="33"/>
      <c r="D1100" s="142" t="s">
        <v>216</v>
      </c>
      <c r="F1100" s="143" t="s">
        <v>1484</v>
      </c>
      <c r="I1100" s="144"/>
      <c r="L1100" s="33"/>
      <c r="M1100" s="145"/>
      <c r="T1100" s="54"/>
      <c r="AT1100" s="18" t="s">
        <v>216</v>
      </c>
      <c r="AU1100" s="18" t="s">
        <v>85</v>
      </c>
    </row>
    <row r="1101" spans="2:65" s="13" customFormat="1" x14ac:dyDescent="0.2">
      <c r="B1101" s="153"/>
      <c r="D1101" s="147" t="s">
        <v>218</v>
      </c>
      <c r="E1101" s="154" t="s">
        <v>19</v>
      </c>
      <c r="F1101" s="155" t="s">
        <v>1479</v>
      </c>
      <c r="H1101" s="156">
        <v>14.99</v>
      </c>
      <c r="I1101" s="157"/>
      <c r="L1101" s="153"/>
      <c r="M1101" s="158"/>
      <c r="T1101" s="159"/>
      <c r="AT1101" s="154" t="s">
        <v>218</v>
      </c>
      <c r="AU1101" s="154" t="s">
        <v>85</v>
      </c>
      <c r="AV1101" s="13" t="s">
        <v>85</v>
      </c>
      <c r="AW1101" s="13" t="s">
        <v>35</v>
      </c>
      <c r="AX1101" s="13" t="s">
        <v>75</v>
      </c>
      <c r="AY1101" s="154" t="s">
        <v>208</v>
      </c>
    </row>
    <row r="1102" spans="2:65" s="14" customFormat="1" x14ac:dyDescent="0.2">
      <c r="B1102" s="160"/>
      <c r="D1102" s="147" t="s">
        <v>218</v>
      </c>
      <c r="E1102" s="161" t="s">
        <v>19</v>
      </c>
      <c r="F1102" s="162" t="s">
        <v>221</v>
      </c>
      <c r="H1102" s="163">
        <v>14.99</v>
      </c>
      <c r="I1102" s="164"/>
      <c r="L1102" s="160"/>
      <c r="M1102" s="165"/>
      <c r="T1102" s="166"/>
      <c r="AT1102" s="161" t="s">
        <v>218</v>
      </c>
      <c r="AU1102" s="161" t="s">
        <v>85</v>
      </c>
      <c r="AV1102" s="14" t="s">
        <v>214</v>
      </c>
      <c r="AW1102" s="14" t="s">
        <v>35</v>
      </c>
      <c r="AX1102" s="14" t="s">
        <v>83</v>
      </c>
      <c r="AY1102" s="161" t="s">
        <v>208</v>
      </c>
    </row>
    <row r="1103" spans="2:65" s="1" customFormat="1" ht="15.75" customHeight="1" x14ac:dyDescent="0.2">
      <c r="B1103" s="33"/>
      <c r="C1103" s="129" t="s">
        <v>1485</v>
      </c>
      <c r="D1103" s="129" t="s">
        <v>210</v>
      </c>
      <c r="E1103" s="130" t="s">
        <v>1486</v>
      </c>
      <c r="F1103" s="131" t="s">
        <v>1487</v>
      </c>
      <c r="G1103" s="132" t="s">
        <v>109</v>
      </c>
      <c r="H1103" s="133">
        <v>14.99</v>
      </c>
      <c r="I1103" s="134"/>
      <c r="J1103" s="135">
        <f>ROUND(I1103*H1103,2)</f>
        <v>0</v>
      </c>
      <c r="K1103" s="131" t="s">
        <v>213</v>
      </c>
      <c r="L1103" s="33"/>
      <c r="M1103" s="136" t="s">
        <v>19</v>
      </c>
      <c r="N1103" s="137" t="s">
        <v>46</v>
      </c>
      <c r="P1103" s="138">
        <f>O1103*H1103</f>
        <v>0</v>
      </c>
      <c r="Q1103" s="138">
        <v>0</v>
      </c>
      <c r="R1103" s="138">
        <f>Q1103*H1103</f>
        <v>0</v>
      </c>
      <c r="S1103" s="138">
        <v>0</v>
      </c>
      <c r="T1103" s="139">
        <f>S1103*H1103</f>
        <v>0</v>
      </c>
      <c r="AR1103" s="140" t="s">
        <v>312</v>
      </c>
      <c r="AT1103" s="140" t="s">
        <v>210</v>
      </c>
      <c r="AU1103" s="140" t="s">
        <v>85</v>
      </c>
      <c r="AY1103" s="18" t="s">
        <v>208</v>
      </c>
      <c r="BE1103" s="141">
        <f>IF(N1103="základní",J1103,0)</f>
        <v>0</v>
      </c>
      <c r="BF1103" s="141">
        <f>IF(N1103="snížená",J1103,0)</f>
        <v>0</v>
      </c>
      <c r="BG1103" s="141">
        <f>IF(N1103="zákl. přenesená",J1103,0)</f>
        <v>0</v>
      </c>
      <c r="BH1103" s="141">
        <f>IF(N1103="sníž. přenesená",J1103,0)</f>
        <v>0</v>
      </c>
      <c r="BI1103" s="141">
        <f>IF(N1103="nulová",J1103,0)</f>
        <v>0</v>
      </c>
      <c r="BJ1103" s="18" t="s">
        <v>83</v>
      </c>
      <c r="BK1103" s="141">
        <f>ROUND(I1103*H1103,2)</f>
        <v>0</v>
      </c>
      <c r="BL1103" s="18" t="s">
        <v>312</v>
      </c>
      <c r="BM1103" s="140" t="s">
        <v>1488</v>
      </c>
    </row>
    <row r="1104" spans="2:65" s="1" customFormat="1" x14ac:dyDescent="0.2">
      <c r="B1104" s="33"/>
      <c r="D1104" s="142" t="s">
        <v>216</v>
      </c>
      <c r="F1104" s="143" t="s">
        <v>1489</v>
      </c>
      <c r="I1104" s="144"/>
      <c r="L1104" s="33"/>
      <c r="M1104" s="145"/>
      <c r="T1104" s="54"/>
      <c r="AT1104" s="18" t="s">
        <v>216</v>
      </c>
      <c r="AU1104" s="18" t="s">
        <v>85</v>
      </c>
    </row>
    <row r="1105" spans="2:65" s="13" customFormat="1" x14ac:dyDescent="0.2">
      <c r="B1105" s="153"/>
      <c r="D1105" s="147" t="s">
        <v>218</v>
      </c>
      <c r="E1105" s="154" t="s">
        <v>19</v>
      </c>
      <c r="F1105" s="155" t="s">
        <v>1479</v>
      </c>
      <c r="H1105" s="156">
        <v>14.99</v>
      </c>
      <c r="I1105" s="157"/>
      <c r="L1105" s="153"/>
      <c r="M1105" s="158"/>
      <c r="T1105" s="159"/>
      <c r="AT1105" s="154" t="s">
        <v>218</v>
      </c>
      <c r="AU1105" s="154" t="s">
        <v>85</v>
      </c>
      <c r="AV1105" s="13" t="s">
        <v>85</v>
      </c>
      <c r="AW1105" s="13" t="s">
        <v>35</v>
      </c>
      <c r="AX1105" s="13" t="s">
        <v>75</v>
      </c>
      <c r="AY1105" s="154" t="s">
        <v>208</v>
      </c>
    </row>
    <row r="1106" spans="2:65" s="14" customFormat="1" x14ac:dyDescent="0.2">
      <c r="B1106" s="160"/>
      <c r="D1106" s="147" t="s">
        <v>218</v>
      </c>
      <c r="E1106" s="161" t="s">
        <v>19</v>
      </c>
      <c r="F1106" s="162" t="s">
        <v>221</v>
      </c>
      <c r="H1106" s="163">
        <v>14.99</v>
      </c>
      <c r="I1106" s="164"/>
      <c r="L1106" s="160"/>
      <c r="M1106" s="165"/>
      <c r="T1106" s="166"/>
      <c r="AT1106" s="161" t="s">
        <v>218</v>
      </c>
      <c r="AU1106" s="161" t="s">
        <v>85</v>
      </c>
      <c r="AV1106" s="14" t="s">
        <v>214</v>
      </c>
      <c r="AW1106" s="14" t="s">
        <v>35</v>
      </c>
      <c r="AX1106" s="14" t="s">
        <v>83</v>
      </c>
      <c r="AY1106" s="161" t="s">
        <v>208</v>
      </c>
    </row>
    <row r="1107" spans="2:65" s="1" customFormat="1" ht="15.75" customHeight="1" x14ac:dyDescent="0.2">
      <c r="B1107" s="33"/>
      <c r="C1107" s="129" t="s">
        <v>1490</v>
      </c>
      <c r="D1107" s="129" t="s">
        <v>210</v>
      </c>
      <c r="E1107" s="130" t="s">
        <v>1491</v>
      </c>
      <c r="F1107" s="131" t="s">
        <v>1492</v>
      </c>
      <c r="G1107" s="132" t="s">
        <v>109</v>
      </c>
      <c r="H1107" s="133">
        <v>14.99</v>
      </c>
      <c r="I1107" s="134"/>
      <c r="J1107" s="135">
        <f>ROUND(I1107*H1107,2)</f>
        <v>0</v>
      </c>
      <c r="K1107" s="131" t="s">
        <v>213</v>
      </c>
      <c r="L1107" s="33"/>
      <c r="M1107" s="136" t="s">
        <v>19</v>
      </c>
      <c r="N1107" s="137" t="s">
        <v>46</v>
      </c>
      <c r="P1107" s="138">
        <f>O1107*H1107</f>
        <v>0</v>
      </c>
      <c r="Q1107" s="138">
        <v>1.3999999999999999E-4</v>
      </c>
      <c r="R1107" s="138">
        <f>Q1107*H1107</f>
        <v>2.0985999999999999E-3</v>
      </c>
      <c r="S1107" s="138">
        <v>0</v>
      </c>
      <c r="T1107" s="139">
        <f>S1107*H1107</f>
        <v>0</v>
      </c>
      <c r="AR1107" s="140" t="s">
        <v>312</v>
      </c>
      <c r="AT1107" s="140" t="s">
        <v>210</v>
      </c>
      <c r="AU1107" s="140" t="s">
        <v>85</v>
      </c>
      <c r="AY1107" s="18" t="s">
        <v>208</v>
      </c>
      <c r="BE1107" s="141">
        <f>IF(N1107="základní",J1107,0)</f>
        <v>0</v>
      </c>
      <c r="BF1107" s="141">
        <f>IF(N1107="snížená",J1107,0)</f>
        <v>0</v>
      </c>
      <c r="BG1107" s="141">
        <f>IF(N1107="zákl. přenesená",J1107,0)</f>
        <v>0</v>
      </c>
      <c r="BH1107" s="141">
        <f>IF(N1107="sníž. přenesená",J1107,0)</f>
        <v>0</v>
      </c>
      <c r="BI1107" s="141">
        <f>IF(N1107="nulová",J1107,0)</f>
        <v>0</v>
      </c>
      <c r="BJ1107" s="18" t="s">
        <v>83</v>
      </c>
      <c r="BK1107" s="141">
        <f>ROUND(I1107*H1107,2)</f>
        <v>0</v>
      </c>
      <c r="BL1107" s="18" t="s">
        <v>312</v>
      </c>
      <c r="BM1107" s="140" t="s">
        <v>1493</v>
      </c>
    </row>
    <row r="1108" spans="2:65" s="1" customFormat="1" x14ac:dyDescent="0.2">
      <c r="B1108" s="33"/>
      <c r="D1108" s="142" t="s">
        <v>216</v>
      </c>
      <c r="F1108" s="143" t="s">
        <v>1494</v>
      </c>
      <c r="I1108" s="144"/>
      <c r="L1108" s="33"/>
      <c r="M1108" s="145"/>
      <c r="T1108" s="54"/>
      <c r="AT1108" s="18" t="s">
        <v>216</v>
      </c>
      <c r="AU1108" s="18" t="s">
        <v>85</v>
      </c>
    </row>
    <row r="1109" spans="2:65" s="12" customFormat="1" x14ac:dyDescent="0.2">
      <c r="B1109" s="146"/>
      <c r="D1109" s="147" t="s">
        <v>218</v>
      </c>
      <c r="E1109" s="148" t="s">
        <v>19</v>
      </c>
      <c r="F1109" s="149" t="s">
        <v>1495</v>
      </c>
      <c r="H1109" s="148" t="s">
        <v>19</v>
      </c>
      <c r="I1109" s="150"/>
      <c r="L1109" s="146"/>
      <c r="M1109" s="151"/>
      <c r="T1109" s="152"/>
      <c r="AT1109" s="148" t="s">
        <v>218</v>
      </c>
      <c r="AU1109" s="148" t="s">
        <v>85</v>
      </c>
      <c r="AV1109" s="12" t="s">
        <v>83</v>
      </c>
      <c r="AW1109" s="12" t="s">
        <v>35</v>
      </c>
      <c r="AX1109" s="12" t="s">
        <v>75</v>
      </c>
      <c r="AY1109" s="148" t="s">
        <v>208</v>
      </c>
    </row>
    <row r="1110" spans="2:65" s="13" customFormat="1" x14ac:dyDescent="0.2">
      <c r="B1110" s="153"/>
      <c r="D1110" s="147" t="s">
        <v>218</v>
      </c>
      <c r="E1110" s="154" t="s">
        <v>19</v>
      </c>
      <c r="F1110" s="155" t="s">
        <v>1496</v>
      </c>
      <c r="H1110" s="156">
        <v>3.3559999999999999</v>
      </c>
      <c r="I1110" s="157"/>
      <c r="L1110" s="153"/>
      <c r="M1110" s="158"/>
      <c r="T1110" s="159"/>
      <c r="AT1110" s="154" t="s">
        <v>218</v>
      </c>
      <c r="AU1110" s="154" t="s">
        <v>85</v>
      </c>
      <c r="AV1110" s="13" t="s">
        <v>85</v>
      </c>
      <c r="AW1110" s="13" t="s">
        <v>35</v>
      </c>
      <c r="AX1110" s="13" t="s">
        <v>75</v>
      </c>
      <c r="AY1110" s="154" t="s">
        <v>208</v>
      </c>
    </row>
    <row r="1111" spans="2:65" s="12" customFormat="1" x14ac:dyDescent="0.2">
      <c r="B1111" s="146"/>
      <c r="D1111" s="147" t="s">
        <v>218</v>
      </c>
      <c r="E1111" s="148" t="s">
        <v>19</v>
      </c>
      <c r="F1111" s="149" t="s">
        <v>1497</v>
      </c>
      <c r="H1111" s="148" t="s">
        <v>19</v>
      </c>
      <c r="I1111" s="150"/>
      <c r="L1111" s="146"/>
      <c r="M1111" s="151"/>
      <c r="T1111" s="152"/>
      <c r="AT1111" s="148" t="s">
        <v>218</v>
      </c>
      <c r="AU1111" s="148" t="s">
        <v>85</v>
      </c>
      <c r="AV1111" s="12" t="s">
        <v>83</v>
      </c>
      <c r="AW1111" s="12" t="s">
        <v>35</v>
      </c>
      <c r="AX1111" s="12" t="s">
        <v>75</v>
      </c>
      <c r="AY1111" s="148" t="s">
        <v>208</v>
      </c>
    </row>
    <row r="1112" spans="2:65" s="13" customFormat="1" x14ac:dyDescent="0.2">
      <c r="B1112" s="153"/>
      <c r="D1112" s="147" t="s">
        <v>218</v>
      </c>
      <c r="E1112" s="154" t="s">
        <v>19</v>
      </c>
      <c r="F1112" s="155" t="s">
        <v>1498</v>
      </c>
      <c r="H1112" s="156">
        <v>10.634</v>
      </c>
      <c r="I1112" s="157"/>
      <c r="L1112" s="153"/>
      <c r="M1112" s="158"/>
      <c r="T1112" s="159"/>
      <c r="AT1112" s="154" t="s">
        <v>218</v>
      </c>
      <c r="AU1112" s="154" t="s">
        <v>85</v>
      </c>
      <c r="AV1112" s="13" t="s">
        <v>85</v>
      </c>
      <c r="AW1112" s="13" t="s">
        <v>35</v>
      </c>
      <c r="AX1112" s="13" t="s">
        <v>75</v>
      </c>
      <c r="AY1112" s="154" t="s">
        <v>208</v>
      </c>
    </row>
    <row r="1113" spans="2:65" s="12" customFormat="1" x14ac:dyDescent="0.2">
      <c r="B1113" s="146"/>
      <c r="D1113" s="147" t="s">
        <v>218</v>
      </c>
      <c r="E1113" s="148" t="s">
        <v>19</v>
      </c>
      <c r="F1113" s="149" t="s">
        <v>1499</v>
      </c>
      <c r="H1113" s="148" t="s">
        <v>19</v>
      </c>
      <c r="I1113" s="150"/>
      <c r="L1113" s="146"/>
      <c r="M1113" s="151"/>
      <c r="T1113" s="152"/>
      <c r="AT1113" s="148" t="s">
        <v>218</v>
      </c>
      <c r="AU1113" s="148" t="s">
        <v>85</v>
      </c>
      <c r="AV1113" s="12" t="s">
        <v>83</v>
      </c>
      <c r="AW1113" s="12" t="s">
        <v>35</v>
      </c>
      <c r="AX1113" s="12" t="s">
        <v>75</v>
      </c>
      <c r="AY1113" s="148" t="s">
        <v>208</v>
      </c>
    </row>
    <row r="1114" spans="2:65" s="13" customFormat="1" x14ac:dyDescent="0.2">
      <c r="B1114" s="153"/>
      <c r="D1114" s="147" t="s">
        <v>218</v>
      </c>
      <c r="E1114" s="154" t="s">
        <v>19</v>
      </c>
      <c r="F1114" s="155" t="s">
        <v>1500</v>
      </c>
      <c r="H1114" s="156">
        <v>1</v>
      </c>
      <c r="I1114" s="157"/>
      <c r="L1114" s="153"/>
      <c r="M1114" s="158"/>
      <c r="T1114" s="159"/>
      <c r="AT1114" s="154" t="s">
        <v>218</v>
      </c>
      <c r="AU1114" s="154" t="s">
        <v>85</v>
      </c>
      <c r="AV1114" s="13" t="s">
        <v>85</v>
      </c>
      <c r="AW1114" s="13" t="s">
        <v>35</v>
      </c>
      <c r="AX1114" s="13" t="s">
        <v>75</v>
      </c>
      <c r="AY1114" s="154" t="s">
        <v>208</v>
      </c>
    </row>
    <row r="1115" spans="2:65" s="14" customFormat="1" x14ac:dyDescent="0.2">
      <c r="B1115" s="160"/>
      <c r="D1115" s="147" t="s">
        <v>218</v>
      </c>
      <c r="E1115" s="161" t="s">
        <v>107</v>
      </c>
      <c r="F1115" s="162" t="s">
        <v>221</v>
      </c>
      <c r="H1115" s="163">
        <v>14.99</v>
      </c>
      <c r="I1115" s="164"/>
      <c r="L1115" s="160"/>
      <c r="M1115" s="165"/>
      <c r="T1115" s="166"/>
      <c r="AT1115" s="161" t="s">
        <v>218</v>
      </c>
      <c r="AU1115" s="161" t="s">
        <v>85</v>
      </c>
      <c r="AV1115" s="14" t="s">
        <v>214</v>
      </c>
      <c r="AW1115" s="14" t="s">
        <v>35</v>
      </c>
      <c r="AX1115" s="14" t="s">
        <v>83</v>
      </c>
      <c r="AY1115" s="161" t="s">
        <v>208</v>
      </c>
    </row>
    <row r="1116" spans="2:65" s="1" customFormat="1" ht="15.75" customHeight="1" x14ac:dyDescent="0.2">
      <c r="B1116" s="33"/>
      <c r="C1116" s="129" t="s">
        <v>1501</v>
      </c>
      <c r="D1116" s="129" t="s">
        <v>210</v>
      </c>
      <c r="E1116" s="130" t="s">
        <v>1502</v>
      </c>
      <c r="F1116" s="131" t="s">
        <v>1503</v>
      </c>
      <c r="G1116" s="132" t="s">
        <v>109</v>
      </c>
      <c r="H1116" s="133">
        <v>13.99</v>
      </c>
      <c r="I1116" s="134"/>
      <c r="J1116" s="135">
        <f>ROUND(I1116*H1116,2)</f>
        <v>0</v>
      </c>
      <c r="K1116" s="131" t="s">
        <v>213</v>
      </c>
      <c r="L1116" s="33"/>
      <c r="M1116" s="136" t="s">
        <v>19</v>
      </c>
      <c r="N1116" s="137" t="s">
        <v>46</v>
      </c>
      <c r="P1116" s="138">
        <f>O1116*H1116</f>
        <v>0</v>
      </c>
      <c r="Q1116" s="138">
        <v>1.2E-4</v>
      </c>
      <c r="R1116" s="138">
        <f>Q1116*H1116</f>
        <v>1.6788E-3</v>
      </c>
      <c r="S1116" s="138">
        <v>0</v>
      </c>
      <c r="T1116" s="139">
        <f>S1116*H1116</f>
        <v>0</v>
      </c>
      <c r="AR1116" s="140" t="s">
        <v>312</v>
      </c>
      <c r="AT1116" s="140" t="s">
        <v>210</v>
      </c>
      <c r="AU1116" s="140" t="s">
        <v>85</v>
      </c>
      <c r="AY1116" s="18" t="s">
        <v>208</v>
      </c>
      <c r="BE1116" s="141">
        <f>IF(N1116="základní",J1116,0)</f>
        <v>0</v>
      </c>
      <c r="BF1116" s="141">
        <f>IF(N1116="snížená",J1116,0)</f>
        <v>0</v>
      </c>
      <c r="BG1116" s="141">
        <f>IF(N1116="zákl. přenesená",J1116,0)</f>
        <v>0</v>
      </c>
      <c r="BH1116" s="141">
        <f>IF(N1116="sníž. přenesená",J1116,0)</f>
        <v>0</v>
      </c>
      <c r="BI1116" s="141">
        <f>IF(N1116="nulová",J1116,0)</f>
        <v>0</v>
      </c>
      <c r="BJ1116" s="18" t="s">
        <v>83</v>
      </c>
      <c r="BK1116" s="141">
        <f>ROUND(I1116*H1116,2)</f>
        <v>0</v>
      </c>
      <c r="BL1116" s="18" t="s">
        <v>312</v>
      </c>
      <c r="BM1116" s="140" t="s">
        <v>1504</v>
      </c>
    </row>
    <row r="1117" spans="2:65" s="1" customFormat="1" x14ac:dyDescent="0.2">
      <c r="B1117" s="33"/>
      <c r="D1117" s="142" t="s">
        <v>216</v>
      </c>
      <c r="F1117" s="143" t="s">
        <v>1505</v>
      </c>
      <c r="I1117" s="144"/>
      <c r="L1117" s="33"/>
      <c r="M1117" s="145"/>
      <c r="T1117" s="54"/>
      <c r="AT1117" s="18" t="s">
        <v>216</v>
      </c>
      <c r="AU1117" s="18" t="s">
        <v>85</v>
      </c>
    </row>
    <row r="1118" spans="2:65" s="1" customFormat="1" ht="15.75" customHeight="1" x14ac:dyDescent="0.2">
      <c r="B1118" s="33"/>
      <c r="C1118" s="129" t="s">
        <v>1506</v>
      </c>
      <c r="D1118" s="129" t="s">
        <v>210</v>
      </c>
      <c r="E1118" s="130" t="s">
        <v>1507</v>
      </c>
      <c r="F1118" s="131" t="s">
        <v>1508</v>
      </c>
      <c r="G1118" s="132" t="s">
        <v>109</v>
      </c>
      <c r="H1118" s="133">
        <v>58.755000000000003</v>
      </c>
      <c r="I1118" s="134"/>
      <c r="J1118" s="135">
        <f>ROUND(I1118*H1118,2)</f>
        <v>0</v>
      </c>
      <c r="K1118" s="131" t="s">
        <v>213</v>
      </c>
      <c r="L1118" s="33"/>
      <c r="M1118" s="136" t="s">
        <v>19</v>
      </c>
      <c r="N1118" s="137" t="s">
        <v>46</v>
      </c>
      <c r="P1118" s="138">
        <f>O1118*H1118</f>
        <v>0</v>
      </c>
      <c r="Q1118" s="138">
        <v>0</v>
      </c>
      <c r="R1118" s="138">
        <f>Q1118*H1118</f>
        <v>0</v>
      </c>
      <c r="S1118" s="138">
        <v>0</v>
      </c>
      <c r="T1118" s="139">
        <f>S1118*H1118</f>
        <v>0</v>
      </c>
      <c r="AR1118" s="140" t="s">
        <v>312</v>
      </c>
      <c r="AT1118" s="140" t="s">
        <v>210</v>
      </c>
      <c r="AU1118" s="140" t="s">
        <v>85</v>
      </c>
      <c r="AY1118" s="18" t="s">
        <v>208</v>
      </c>
      <c r="BE1118" s="141">
        <f>IF(N1118="základní",J1118,0)</f>
        <v>0</v>
      </c>
      <c r="BF1118" s="141">
        <f>IF(N1118="snížená",J1118,0)</f>
        <v>0</v>
      </c>
      <c r="BG1118" s="141">
        <f>IF(N1118="zákl. přenesená",J1118,0)</f>
        <v>0</v>
      </c>
      <c r="BH1118" s="141">
        <f>IF(N1118="sníž. přenesená",J1118,0)</f>
        <v>0</v>
      </c>
      <c r="BI1118" s="141">
        <f>IF(N1118="nulová",J1118,0)</f>
        <v>0</v>
      </c>
      <c r="BJ1118" s="18" t="s">
        <v>83</v>
      </c>
      <c r="BK1118" s="141">
        <f>ROUND(I1118*H1118,2)</f>
        <v>0</v>
      </c>
      <c r="BL1118" s="18" t="s">
        <v>312</v>
      </c>
      <c r="BM1118" s="140" t="s">
        <v>1509</v>
      </c>
    </row>
    <row r="1119" spans="2:65" s="1" customFormat="1" x14ac:dyDescent="0.2">
      <c r="B1119" s="33"/>
      <c r="D1119" s="142" t="s">
        <v>216</v>
      </c>
      <c r="F1119" s="143" t="s">
        <v>1510</v>
      </c>
      <c r="I1119" s="144"/>
      <c r="L1119" s="33"/>
      <c r="M1119" s="145"/>
      <c r="T1119" s="54"/>
      <c r="AT1119" s="18" t="s">
        <v>216</v>
      </c>
      <c r="AU1119" s="18" t="s">
        <v>85</v>
      </c>
    </row>
    <row r="1120" spans="2:65" s="13" customFormat="1" x14ac:dyDescent="0.2">
      <c r="B1120" s="153"/>
      <c r="D1120" s="147" t="s">
        <v>218</v>
      </c>
      <c r="E1120" s="154" t="s">
        <v>19</v>
      </c>
      <c r="F1120" s="155" t="s">
        <v>574</v>
      </c>
      <c r="H1120" s="156">
        <v>58.755000000000003</v>
      </c>
      <c r="I1120" s="157"/>
      <c r="L1120" s="153"/>
      <c r="M1120" s="158"/>
      <c r="T1120" s="159"/>
      <c r="AT1120" s="154" t="s">
        <v>218</v>
      </c>
      <c r="AU1120" s="154" t="s">
        <v>85</v>
      </c>
      <c r="AV1120" s="13" t="s">
        <v>85</v>
      </c>
      <c r="AW1120" s="13" t="s">
        <v>35</v>
      </c>
      <c r="AX1120" s="13" t="s">
        <v>75</v>
      </c>
      <c r="AY1120" s="154" t="s">
        <v>208</v>
      </c>
    </row>
    <row r="1121" spans="2:65" s="14" customFormat="1" x14ac:dyDescent="0.2">
      <c r="B1121" s="160"/>
      <c r="D1121" s="147" t="s">
        <v>218</v>
      </c>
      <c r="E1121" s="161" t="s">
        <v>19</v>
      </c>
      <c r="F1121" s="162" t="s">
        <v>221</v>
      </c>
      <c r="H1121" s="163">
        <v>58.755000000000003</v>
      </c>
      <c r="I1121" s="164"/>
      <c r="L1121" s="160"/>
      <c r="M1121" s="165"/>
      <c r="T1121" s="166"/>
      <c r="AT1121" s="161" t="s">
        <v>218</v>
      </c>
      <c r="AU1121" s="161" t="s">
        <v>85</v>
      </c>
      <c r="AV1121" s="14" t="s">
        <v>214</v>
      </c>
      <c r="AW1121" s="14" t="s">
        <v>35</v>
      </c>
      <c r="AX1121" s="14" t="s">
        <v>83</v>
      </c>
      <c r="AY1121" s="161" t="s">
        <v>208</v>
      </c>
    </row>
    <row r="1122" spans="2:65" s="1" customFormat="1" ht="15.75" customHeight="1" x14ac:dyDescent="0.2">
      <c r="B1122" s="33"/>
      <c r="C1122" s="129" t="s">
        <v>1511</v>
      </c>
      <c r="D1122" s="129" t="s">
        <v>210</v>
      </c>
      <c r="E1122" s="130" t="s">
        <v>1512</v>
      </c>
      <c r="F1122" s="131" t="s">
        <v>1513</v>
      </c>
      <c r="G1122" s="132" t="s">
        <v>109</v>
      </c>
      <c r="H1122" s="133">
        <v>58.755000000000003</v>
      </c>
      <c r="I1122" s="134"/>
      <c r="J1122" s="135">
        <f>ROUND(I1122*H1122,2)</f>
        <v>0</v>
      </c>
      <c r="K1122" s="131" t="s">
        <v>213</v>
      </c>
      <c r="L1122" s="33"/>
      <c r="M1122" s="136" t="s">
        <v>19</v>
      </c>
      <c r="N1122" s="137" t="s">
        <v>46</v>
      </c>
      <c r="P1122" s="138">
        <f>O1122*H1122</f>
        <v>0</v>
      </c>
      <c r="Q1122" s="138">
        <v>0</v>
      </c>
      <c r="R1122" s="138">
        <f>Q1122*H1122</f>
        <v>0</v>
      </c>
      <c r="S1122" s="138">
        <v>0</v>
      </c>
      <c r="T1122" s="139">
        <f>S1122*H1122</f>
        <v>0</v>
      </c>
      <c r="AR1122" s="140" t="s">
        <v>312</v>
      </c>
      <c r="AT1122" s="140" t="s">
        <v>210</v>
      </c>
      <c r="AU1122" s="140" t="s">
        <v>85</v>
      </c>
      <c r="AY1122" s="18" t="s">
        <v>208</v>
      </c>
      <c r="BE1122" s="141">
        <f>IF(N1122="základní",J1122,0)</f>
        <v>0</v>
      </c>
      <c r="BF1122" s="141">
        <f>IF(N1122="snížená",J1122,0)</f>
        <v>0</v>
      </c>
      <c r="BG1122" s="141">
        <f>IF(N1122="zákl. přenesená",J1122,0)</f>
        <v>0</v>
      </c>
      <c r="BH1122" s="141">
        <f>IF(N1122="sníž. přenesená",J1122,0)</f>
        <v>0</v>
      </c>
      <c r="BI1122" s="141">
        <f>IF(N1122="nulová",J1122,0)</f>
        <v>0</v>
      </c>
      <c r="BJ1122" s="18" t="s">
        <v>83</v>
      </c>
      <c r="BK1122" s="141">
        <f>ROUND(I1122*H1122,2)</f>
        <v>0</v>
      </c>
      <c r="BL1122" s="18" t="s">
        <v>312</v>
      </c>
      <c r="BM1122" s="140" t="s">
        <v>1514</v>
      </c>
    </row>
    <row r="1123" spans="2:65" s="1" customFormat="1" x14ac:dyDescent="0.2">
      <c r="B1123" s="33"/>
      <c r="D1123" s="142" t="s">
        <v>216</v>
      </c>
      <c r="F1123" s="143" t="s">
        <v>1515</v>
      </c>
      <c r="I1123" s="144"/>
      <c r="L1123" s="33"/>
      <c r="M1123" s="145"/>
      <c r="T1123" s="54"/>
      <c r="AT1123" s="18" t="s">
        <v>216</v>
      </c>
      <c r="AU1123" s="18" t="s">
        <v>85</v>
      </c>
    </row>
    <row r="1124" spans="2:65" s="13" customFormat="1" x14ac:dyDescent="0.2">
      <c r="B1124" s="153"/>
      <c r="D1124" s="147" t="s">
        <v>218</v>
      </c>
      <c r="E1124" s="154" t="s">
        <v>19</v>
      </c>
      <c r="F1124" s="155" t="s">
        <v>574</v>
      </c>
      <c r="H1124" s="156">
        <v>58.755000000000003</v>
      </c>
      <c r="I1124" s="157"/>
      <c r="L1124" s="153"/>
      <c r="M1124" s="158"/>
      <c r="T1124" s="159"/>
      <c r="AT1124" s="154" t="s">
        <v>218</v>
      </c>
      <c r="AU1124" s="154" t="s">
        <v>85</v>
      </c>
      <c r="AV1124" s="13" t="s">
        <v>85</v>
      </c>
      <c r="AW1124" s="13" t="s">
        <v>35</v>
      </c>
      <c r="AX1124" s="13" t="s">
        <v>75</v>
      </c>
      <c r="AY1124" s="154" t="s">
        <v>208</v>
      </c>
    </row>
    <row r="1125" spans="2:65" s="14" customFormat="1" x14ac:dyDescent="0.2">
      <c r="B1125" s="160"/>
      <c r="D1125" s="147" t="s">
        <v>218</v>
      </c>
      <c r="E1125" s="161" t="s">
        <v>19</v>
      </c>
      <c r="F1125" s="162" t="s">
        <v>221</v>
      </c>
      <c r="H1125" s="163">
        <v>58.755000000000003</v>
      </c>
      <c r="I1125" s="164"/>
      <c r="L1125" s="160"/>
      <c r="M1125" s="165"/>
      <c r="T1125" s="166"/>
      <c r="AT1125" s="161" t="s">
        <v>218</v>
      </c>
      <c r="AU1125" s="161" t="s">
        <v>85</v>
      </c>
      <c r="AV1125" s="14" t="s">
        <v>214</v>
      </c>
      <c r="AW1125" s="14" t="s">
        <v>35</v>
      </c>
      <c r="AX1125" s="14" t="s">
        <v>83</v>
      </c>
      <c r="AY1125" s="161" t="s">
        <v>208</v>
      </c>
    </row>
    <row r="1126" spans="2:65" s="1" customFormat="1" ht="24.75" customHeight="1" x14ac:dyDescent="0.2">
      <c r="B1126" s="33"/>
      <c r="C1126" s="129" t="s">
        <v>1516</v>
      </c>
      <c r="D1126" s="129" t="s">
        <v>210</v>
      </c>
      <c r="E1126" s="130" t="s">
        <v>1517</v>
      </c>
      <c r="F1126" s="131" t="s">
        <v>1518</v>
      </c>
      <c r="G1126" s="132" t="s">
        <v>109</v>
      </c>
      <c r="H1126" s="133">
        <v>58.755000000000003</v>
      </c>
      <c r="I1126" s="134"/>
      <c r="J1126" s="135">
        <f>ROUND(I1126*H1126,2)</f>
        <v>0</v>
      </c>
      <c r="K1126" s="131" t="s">
        <v>213</v>
      </c>
      <c r="L1126" s="33"/>
      <c r="M1126" s="136" t="s">
        <v>19</v>
      </c>
      <c r="N1126" s="137" t="s">
        <v>46</v>
      </c>
      <c r="P1126" s="138">
        <f>O1126*H1126</f>
        <v>0</v>
      </c>
      <c r="Q1126" s="138">
        <v>3.2000000000000003E-4</v>
      </c>
      <c r="R1126" s="138">
        <f>Q1126*H1126</f>
        <v>1.8801600000000002E-2</v>
      </c>
      <c r="S1126" s="138">
        <v>0</v>
      </c>
      <c r="T1126" s="139">
        <f>S1126*H1126</f>
        <v>0</v>
      </c>
      <c r="AR1126" s="140" t="s">
        <v>312</v>
      </c>
      <c r="AT1126" s="140" t="s">
        <v>210</v>
      </c>
      <c r="AU1126" s="140" t="s">
        <v>85</v>
      </c>
      <c r="AY1126" s="18" t="s">
        <v>208</v>
      </c>
      <c r="BE1126" s="141">
        <f>IF(N1126="základní",J1126,0)</f>
        <v>0</v>
      </c>
      <c r="BF1126" s="141">
        <f>IF(N1126="snížená",J1126,0)</f>
        <v>0</v>
      </c>
      <c r="BG1126" s="141">
        <f>IF(N1126="zákl. přenesená",J1126,0)</f>
        <v>0</v>
      </c>
      <c r="BH1126" s="141">
        <f>IF(N1126="sníž. přenesená",J1126,0)</f>
        <v>0</v>
      </c>
      <c r="BI1126" s="141">
        <f>IF(N1126="nulová",J1126,0)</f>
        <v>0</v>
      </c>
      <c r="BJ1126" s="18" t="s">
        <v>83</v>
      </c>
      <c r="BK1126" s="141">
        <f>ROUND(I1126*H1126,2)</f>
        <v>0</v>
      </c>
      <c r="BL1126" s="18" t="s">
        <v>312</v>
      </c>
      <c r="BM1126" s="140" t="s">
        <v>1519</v>
      </c>
    </row>
    <row r="1127" spans="2:65" s="1" customFormat="1" x14ac:dyDescent="0.2">
      <c r="B1127" s="33"/>
      <c r="D1127" s="142" t="s">
        <v>216</v>
      </c>
      <c r="F1127" s="143" t="s">
        <v>1520</v>
      </c>
      <c r="I1127" s="144"/>
      <c r="L1127" s="33"/>
      <c r="M1127" s="145"/>
      <c r="T1127" s="54"/>
      <c r="AT1127" s="18" t="s">
        <v>216</v>
      </c>
      <c r="AU1127" s="18" t="s">
        <v>85</v>
      </c>
    </row>
    <row r="1128" spans="2:65" s="13" customFormat="1" x14ac:dyDescent="0.2">
      <c r="B1128" s="153"/>
      <c r="D1128" s="147" t="s">
        <v>218</v>
      </c>
      <c r="E1128" s="154" t="s">
        <v>19</v>
      </c>
      <c r="F1128" s="155" t="s">
        <v>574</v>
      </c>
      <c r="H1128" s="156">
        <v>58.755000000000003</v>
      </c>
      <c r="I1128" s="157"/>
      <c r="L1128" s="153"/>
      <c r="M1128" s="158"/>
      <c r="T1128" s="159"/>
      <c r="AT1128" s="154" t="s">
        <v>218</v>
      </c>
      <c r="AU1128" s="154" t="s">
        <v>85</v>
      </c>
      <c r="AV1128" s="13" t="s">
        <v>85</v>
      </c>
      <c r="AW1128" s="13" t="s">
        <v>35</v>
      </c>
      <c r="AX1128" s="13" t="s">
        <v>75</v>
      </c>
      <c r="AY1128" s="154" t="s">
        <v>208</v>
      </c>
    </row>
    <row r="1129" spans="2:65" s="14" customFormat="1" x14ac:dyDescent="0.2">
      <c r="B1129" s="160"/>
      <c r="D1129" s="147" t="s">
        <v>218</v>
      </c>
      <c r="E1129" s="161" t="s">
        <v>19</v>
      </c>
      <c r="F1129" s="162" t="s">
        <v>221</v>
      </c>
      <c r="H1129" s="163">
        <v>58.755000000000003</v>
      </c>
      <c r="I1129" s="164"/>
      <c r="L1129" s="160"/>
      <c r="M1129" s="165"/>
      <c r="T1129" s="166"/>
      <c r="AT1129" s="161" t="s">
        <v>218</v>
      </c>
      <c r="AU1129" s="161" t="s">
        <v>85</v>
      </c>
      <c r="AV1129" s="14" t="s">
        <v>214</v>
      </c>
      <c r="AW1129" s="14" t="s">
        <v>35</v>
      </c>
      <c r="AX1129" s="14" t="s">
        <v>83</v>
      </c>
      <c r="AY1129" s="161" t="s">
        <v>208</v>
      </c>
    </row>
    <row r="1130" spans="2:65" s="1" customFormat="1" ht="15.75" customHeight="1" x14ac:dyDescent="0.2">
      <c r="B1130" s="33"/>
      <c r="C1130" s="129" t="s">
        <v>1521</v>
      </c>
      <c r="D1130" s="129" t="s">
        <v>210</v>
      </c>
      <c r="E1130" s="130" t="s">
        <v>1522</v>
      </c>
      <c r="F1130" s="131" t="s">
        <v>1523</v>
      </c>
      <c r="G1130" s="132" t="s">
        <v>109</v>
      </c>
      <c r="H1130" s="133">
        <v>132.06</v>
      </c>
      <c r="I1130" s="134"/>
      <c r="J1130" s="135">
        <f>ROUND(I1130*H1130,2)</f>
        <v>0</v>
      </c>
      <c r="K1130" s="131" t="s">
        <v>213</v>
      </c>
      <c r="L1130" s="33"/>
      <c r="M1130" s="136" t="s">
        <v>19</v>
      </c>
      <c r="N1130" s="137" t="s">
        <v>46</v>
      </c>
      <c r="P1130" s="138">
        <f>O1130*H1130</f>
        <v>0</v>
      </c>
      <c r="Q1130" s="138">
        <v>0</v>
      </c>
      <c r="R1130" s="138">
        <f>Q1130*H1130</f>
        <v>0</v>
      </c>
      <c r="S1130" s="138">
        <v>0</v>
      </c>
      <c r="T1130" s="139">
        <f>S1130*H1130</f>
        <v>0</v>
      </c>
      <c r="AR1130" s="140" t="s">
        <v>312</v>
      </c>
      <c r="AT1130" s="140" t="s">
        <v>210</v>
      </c>
      <c r="AU1130" s="140" t="s">
        <v>85</v>
      </c>
      <c r="AY1130" s="18" t="s">
        <v>208</v>
      </c>
      <c r="BE1130" s="141">
        <f>IF(N1130="základní",J1130,0)</f>
        <v>0</v>
      </c>
      <c r="BF1130" s="141">
        <f>IF(N1130="snížená",J1130,0)</f>
        <v>0</v>
      </c>
      <c r="BG1130" s="141">
        <f>IF(N1130="zákl. přenesená",J1130,0)</f>
        <v>0</v>
      </c>
      <c r="BH1130" s="141">
        <f>IF(N1130="sníž. přenesená",J1130,0)</f>
        <v>0</v>
      </c>
      <c r="BI1130" s="141">
        <f>IF(N1130="nulová",J1130,0)</f>
        <v>0</v>
      </c>
      <c r="BJ1130" s="18" t="s">
        <v>83</v>
      </c>
      <c r="BK1130" s="141">
        <f>ROUND(I1130*H1130,2)</f>
        <v>0</v>
      </c>
      <c r="BL1130" s="18" t="s">
        <v>312</v>
      </c>
      <c r="BM1130" s="140" t="s">
        <v>1524</v>
      </c>
    </row>
    <row r="1131" spans="2:65" s="1" customFormat="1" x14ac:dyDescent="0.2">
      <c r="B1131" s="33"/>
      <c r="D1131" s="142" t="s">
        <v>216</v>
      </c>
      <c r="F1131" s="143" t="s">
        <v>1525</v>
      </c>
      <c r="I1131" s="144"/>
      <c r="L1131" s="33"/>
      <c r="M1131" s="145"/>
      <c r="T1131" s="54"/>
      <c r="AT1131" s="18" t="s">
        <v>216</v>
      </c>
      <c r="AU1131" s="18" t="s">
        <v>85</v>
      </c>
    </row>
    <row r="1132" spans="2:65" s="12" customFormat="1" x14ac:dyDescent="0.2">
      <c r="B1132" s="146"/>
      <c r="D1132" s="147" t="s">
        <v>218</v>
      </c>
      <c r="E1132" s="148" t="s">
        <v>19</v>
      </c>
      <c r="F1132" s="149" t="s">
        <v>278</v>
      </c>
      <c r="H1132" s="148" t="s">
        <v>19</v>
      </c>
      <c r="I1132" s="150"/>
      <c r="L1132" s="146"/>
      <c r="M1132" s="151"/>
      <c r="T1132" s="152"/>
      <c r="AT1132" s="148" t="s">
        <v>218</v>
      </c>
      <c r="AU1132" s="148" t="s">
        <v>85</v>
      </c>
      <c r="AV1132" s="12" t="s">
        <v>83</v>
      </c>
      <c r="AW1132" s="12" t="s">
        <v>35</v>
      </c>
      <c r="AX1132" s="12" t="s">
        <v>75</v>
      </c>
      <c r="AY1132" s="148" t="s">
        <v>208</v>
      </c>
    </row>
    <row r="1133" spans="2:65" s="13" customFormat="1" x14ac:dyDescent="0.2">
      <c r="B1133" s="153"/>
      <c r="D1133" s="147" t="s">
        <v>218</v>
      </c>
      <c r="E1133" s="154" t="s">
        <v>19</v>
      </c>
      <c r="F1133" s="155" t="s">
        <v>279</v>
      </c>
      <c r="H1133" s="156">
        <v>132.06</v>
      </c>
      <c r="I1133" s="157"/>
      <c r="L1133" s="153"/>
      <c r="M1133" s="158"/>
      <c r="T1133" s="159"/>
      <c r="AT1133" s="154" t="s">
        <v>218</v>
      </c>
      <c r="AU1133" s="154" t="s">
        <v>85</v>
      </c>
      <c r="AV1133" s="13" t="s">
        <v>85</v>
      </c>
      <c r="AW1133" s="13" t="s">
        <v>35</v>
      </c>
      <c r="AX1133" s="13" t="s">
        <v>75</v>
      </c>
      <c r="AY1133" s="154" t="s">
        <v>208</v>
      </c>
    </row>
    <row r="1134" spans="2:65" s="14" customFormat="1" x14ac:dyDescent="0.2">
      <c r="B1134" s="160"/>
      <c r="D1134" s="147" t="s">
        <v>218</v>
      </c>
      <c r="E1134" s="161" t="s">
        <v>19</v>
      </c>
      <c r="F1134" s="162" t="s">
        <v>221</v>
      </c>
      <c r="H1134" s="163">
        <v>132.06</v>
      </c>
      <c r="I1134" s="164"/>
      <c r="L1134" s="160"/>
      <c r="M1134" s="165"/>
      <c r="T1134" s="166"/>
      <c r="AT1134" s="161" t="s">
        <v>218</v>
      </c>
      <c r="AU1134" s="161" t="s">
        <v>85</v>
      </c>
      <c r="AV1134" s="14" t="s">
        <v>214</v>
      </c>
      <c r="AW1134" s="14" t="s">
        <v>35</v>
      </c>
      <c r="AX1134" s="14" t="s">
        <v>83</v>
      </c>
      <c r="AY1134" s="161" t="s">
        <v>208</v>
      </c>
    </row>
    <row r="1135" spans="2:65" s="1" customFormat="1" ht="15.75" customHeight="1" x14ac:dyDescent="0.2">
      <c r="B1135" s="33"/>
      <c r="C1135" s="129" t="s">
        <v>1526</v>
      </c>
      <c r="D1135" s="129" t="s">
        <v>210</v>
      </c>
      <c r="E1135" s="130" t="s">
        <v>1527</v>
      </c>
      <c r="F1135" s="131" t="s">
        <v>1528</v>
      </c>
      <c r="G1135" s="132" t="s">
        <v>109</v>
      </c>
      <c r="H1135" s="133">
        <v>132.06</v>
      </c>
      <c r="I1135" s="134"/>
      <c r="J1135" s="135">
        <f>ROUND(I1135*H1135,2)</f>
        <v>0</v>
      </c>
      <c r="K1135" s="131" t="s">
        <v>213</v>
      </c>
      <c r="L1135" s="33"/>
      <c r="M1135" s="136" t="s">
        <v>19</v>
      </c>
      <c r="N1135" s="137" t="s">
        <v>46</v>
      </c>
      <c r="P1135" s="138">
        <f>O1135*H1135</f>
        <v>0</v>
      </c>
      <c r="Q1135" s="138">
        <v>0</v>
      </c>
      <c r="R1135" s="138">
        <f>Q1135*H1135</f>
        <v>0</v>
      </c>
      <c r="S1135" s="138">
        <v>0</v>
      </c>
      <c r="T1135" s="139">
        <f>S1135*H1135</f>
        <v>0</v>
      </c>
      <c r="AR1135" s="140" t="s">
        <v>312</v>
      </c>
      <c r="AT1135" s="140" t="s">
        <v>210</v>
      </c>
      <c r="AU1135" s="140" t="s">
        <v>85</v>
      </c>
      <c r="AY1135" s="18" t="s">
        <v>208</v>
      </c>
      <c r="BE1135" s="141">
        <f>IF(N1135="základní",J1135,0)</f>
        <v>0</v>
      </c>
      <c r="BF1135" s="141">
        <f>IF(N1135="snížená",J1135,0)</f>
        <v>0</v>
      </c>
      <c r="BG1135" s="141">
        <f>IF(N1135="zákl. přenesená",J1135,0)</f>
        <v>0</v>
      </c>
      <c r="BH1135" s="141">
        <f>IF(N1135="sníž. přenesená",J1135,0)</f>
        <v>0</v>
      </c>
      <c r="BI1135" s="141">
        <f>IF(N1135="nulová",J1135,0)</f>
        <v>0</v>
      </c>
      <c r="BJ1135" s="18" t="s">
        <v>83</v>
      </c>
      <c r="BK1135" s="141">
        <f>ROUND(I1135*H1135,2)</f>
        <v>0</v>
      </c>
      <c r="BL1135" s="18" t="s">
        <v>312</v>
      </c>
      <c r="BM1135" s="140" t="s">
        <v>1529</v>
      </c>
    </row>
    <row r="1136" spans="2:65" s="1" customFormat="1" x14ac:dyDescent="0.2">
      <c r="B1136" s="33"/>
      <c r="D1136" s="142" t="s">
        <v>216</v>
      </c>
      <c r="F1136" s="143" t="s">
        <v>1530</v>
      </c>
      <c r="I1136" s="144"/>
      <c r="L1136" s="33"/>
      <c r="M1136" s="145"/>
      <c r="T1136" s="54"/>
      <c r="AT1136" s="18" t="s">
        <v>216</v>
      </c>
      <c r="AU1136" s="18" t="s">
        <v>85</v>
      </c>
    </row>
    <row r="1137" spans="2:65" s="12" customFormat="1" x14ac:dyDescent="0.2">
      <c r="B1137" s="146"/>
      <c r="D1137" s="147" t="s">
        <v>218</v>
      </c>
      <c r="E1137" s="148" t="s">
        <v>19</v>
      </c>
      <c r="F1137" s="149" t="s">
        <v>278</v>
      </c>
      <c r="H1137" s="148" t="s">
        <v>19</v>
      </c>
      <c r="I1137" s="150"/>
      <c r="L1137" s="146"/>
      <c r="M1137" s="151"/>
      <c r="T1137" s="152"/>
      <c r="AT1137" s="148" t="s">
        <v>218</v>
      </c>
      <c r="AU1137" s="148" t="s">
        <v>85</v>
      </c>
      <c r="AV1137" s="12" t="s">
        <v>83</v>
      </c>
      <c r="AW1137" s="12" t="s">
        <v>35</v>
      </c>
      <c r="AX1137" s="12" t="s">
        <v>75</v>
      </c>
      <c r="AY1137" s="148" t="s">
        <v>208</v>
      </c>
    </row>
    <row r="1138" spans="2:65" s="13" customFormat="1" x14ac:dyDescent="0.2">
      <c r="B1138" s="153"/>
      <c r="D1138" s="147" t="s">
        <v>218</v>
      </c>
      <c r="E1138" s="154" t="s">
        <v>19</v>
      </c>
      <c r="F1138" s="155" t="s">
        <v>279</v>
      </c>
      <c r="H1138" s="156">
        <v>132.06</v>
      </c>
      <c r="I1138" s="157"/>
      <c r="L1138" s="153"/>
      <c r="M1138" s="158"/>
      <c r="T1138" s="159"/>
      <c r="AT1138" s="154" t="s">
        <v>218</v>
      </c>
      <c r="AU1138" s="154" t="s">
        <v>85</v>
      </c>
      <c r="AV1138" s="13" t="s">
        <v>85</v>
      </c>
      <c r="AW1138" s="13" t="s">
        <v>35</v>
      </c>
      <c r="AX1138" s="13" t="s">
        <v>75</v>
      </c>
      <c r="AY1138" s="154" t="s">
        <v>208</v>
      </c>
    </row>
    <row r="1139" spans="2:65" s="14" customFormat="1" x14ac:dyDescent="0.2">
      <c r="B1139" s="160"/>
      <c r="D1139" s="147" t="s">
        <v>218</v>
      </c>
      <c r="E1139" s="161" t="s">
        <v>19</v>
      </c>
      <c r="F1139" s="162" t="s">
        <v>221</v>
      </c>
      <c r="H1139" s="163">
        <v>132.06</v>
      </c>
      <c r="I1139" s="164"/>
      <c r="L1139" s="160"/>
      <c r="M1139" s="165"/>
      <c r="T1139" s="166"/>
      <c r="AT1139" s="161" t="s">
        <v>218</v>
      </c>
      <c r="AU1139" s="161" t="s">
        <v>85</v>
      </c>
      <c r="AV1139" s="14" t="s">
        <v>214</v>
      </c>
      <c r="AW1139" s="14" t="s">
        <v>35</v>
      </c>
      <c r="AX1139" s="14" t="s">
        <v>83</v>
      </c>
      <c r="AY1139" s="161" t="s">
        <v>208</v>
      </c>
    </row>
    <row r="1140" spans="2:65" s="1" customFormat="1" ht="24.75" customHeight="1" x14ac:dyDescent="0.2">
      <c r="B1140" s="33"/>
      <c r="C1140" s="129" t="s">
        <v>1531</v>
      </c>
      <c r="D1140" s="129" t="s">
        <v>210</v>
      </c>
      <c r="E1140" s="130" t="s">
        <v>1532</v>
      </c>
      <c r="F1140" s="131" t="s">
        <v>1533</v>
      </c>
      <c r="G1140" s="132" t="s">
        <v>109</v>
      </c>
      <c r="H1140" s="133">
        <v>132.06</v>
      </c>
      <c r="I1140" s="134"/>
      <c r="J1140" s="135">
        <f>ROUND(I1140*H1140,2)</f>
        <v>0</v>
      </c>
      <c r="K1140" s="131" t="s">
        <v>213</v>
      </c>
      <c r="L1140" s="33"/>
      <c r="M1140" s="136" t="s">
        <v>19</v>
      </c>
      <c r="N1140" s="137" t="s">
        <v>46</v>
      </c>
      <c r="P1140" s="138">
        <f>O1140*H1140</f>
        <v>0</v>
      </c>
      <c r="Q1140" s="138">
        <v>1.7000000000000001E-4</v>
      </c>
      <c r="R1140" s="138">
        <f>Q1140*H1140</f>
        <v>2.2450200000000003E-2</v>
      </c>
      <c r="S1140" s="138">
        <v>0</v>
      </c>
      <c r="T1140" s="139">
        <f>S1140*H1140</f>
        <v>0</v>
      </c>
      <c r="AR1140" s="140" t="s">
        <v>312</v>
      </c>
      <c r="AT1140" s="140" t="s">
        <v>210</v>
      </c>
      <c r="AU1140" s="140" t="s">
        <v>85</v>
      </c>
      <c r="AY1140" s="18" t="s">
        <v>208</v>
      </c>
      <c r="BE1140" s="141">
        <f>IF(N1140="základní",J1140,0)</f>
        <v>0</v>
      </c>
      <c r="BF1140" s="141">
        <f>IF(N1140="snížená",J1140,0)</f>
        <v>0</v>
      </c>
      <c r="BG1140" s="141">
        <f>IF(N1140="zákl. přenesená",J1140,0)</f>
        <v>0</v>
      </c>
      <c r="BH1140" s="141">
        <f>IF(N1140="sníž. přenesená",J1140,0)</f>
        <v>0</v>
      </c>
      <c r="BI1140" s="141">
        <f>IF(N1140="nulová",J1140,0)</f>
        <v>0</v>
      </c>
      <c r="BJ1140" s="18" t="s">
        <v>83</v>
      </c>
      <c r="BK1140" s="141">
        <f>ROUND(I1140*H1140,2)</f>
        <v>0</v>
      </c>
      <c r="BL1140" s="18" t="s">
        <v>312</v>
      </c>
      <c r="BM1140" s="140" t="s">
        <v>1534</v>
      </c>
    </row>
    <row r="1141" spans="2:65" s="1" customFormat="1" x14ac:dyDescent="0.2">
      <c r="B1141" s="33"/>
      <c r="D1141" s="142" t="s">
        <v>216</v>
      </c>
      <c r="F1141" s="143" t="s">
        <v>1535</v>
      </c>
      <c r="I1141" s="144"/>
      <c r="L1141" s="33"/>
      <c r="M1141" s="145"/>
      <c r="T1141" s="54"/>
      <c r="AT1141" s="18" t="s">
        <v>216</v>
      </c>
      <c r="AU1141" s="18" t="s">
        <v>85</v>
      </c>
    </row>
    <row r="1142" spans="2:65" s="12" customFormat="1" x14ac:dyDescent="0.2">
      <c r="B1142" s="146"/>
      <c r="D1142" s="147" t="s">
        <v>218</v>
      </c>
      <c r="E1142" s="148" t="s">
        <v>19</v>
      </c>
      <c r="F1142" s="149" t="s">
        <v>1536</v>
      </c>
      <c r="H1142" s="148" t="s">
        <v>19</v>
      </c>
      <c r="I1142" s="150"/>
      <c r="L1142" s="146"/>
      <c r="M1142" s="151"/>
      <c r="T1142" s="152"/>
      <c r="AT1142" s="148" t="s">
        <v>218</v>
      </c>
      <c r="AU1142" s="148" t="s">
        <v>85</v>
      </c>
      <c r="AV1142" s="12" t="s">
        <v>83</v>
      </c>
      <c r="AW1142" s="12" t="s">
        <v>35</v>
      </c>
      <c r="AX1142" s="12" t="s">
        <v>75</v>
      </c>
      <c r="AY1142" s="148" t="s">
        <v>208</v>
      </c>
    </row>
    <row r="1143" spans="2:65" s="12" customFormat="1" x14ac:dyDescent="0.2">
      <c r="B1143" s="146"/>
      <c r="D1143" s="147" t="s">
        <v>218</v>
      </c>
      <c r="E1143" s="148" t="s">
        <v>19</v>
      </c>
      <c r="F1143" s="149" t="s">
        <v>278</v>
      </c>
      <c r="H1143" s="148" t="s">
        <v>19</v>
      </c>
      <c r="I1143" s="150"/>
      <c r="L1143" s="146"/>
      <c r="M1143" s="151"/>
      <c r="T1143" s="152"/>
      <c r="AT1143" s="148" t="s">
        <v>218</v>
      </c>
      <c r="AU1143" s="148" t="s">
        <v>85</v>
      </c>
      <c r="AV1143" s="12" t="s">
        <v>83</v>
      </c>
      <c r="AW1143" s="12" t="s">
        <v>35</v>
      </c>
      <c r="AX1143" s="12" t="s">
        <v>75</v>
      </c>
      <c r="AY1143" s="148" t="s">
        <v>208</v>
      </c>
    </row>
    <row r="1144" spans="2:65" s="13" customFormat="1" x14ac:dyDescent="0.2">
      <c r="B1144" s="153"/>
      <c r="D1144" s="147" t="s">
        <v>218</v>
      </c>
      <c r="E1144" s="154" t="s">
        <v>19</v>
      </c>
      <c r="F1144" s="155" t="s">
        <v>279</v>
      </c>
      <c r="H1144" s="156">
        <v>132.06</v>
      </c>
      <c r="I1144" s="157"/>
      <c r="L1144" s="153"/>
      <c r="M1144" s="158"/>
      <c r="T1144" s="159"/>
      <c r="AT1144" s="154" t="s">
        <v>218</v>
      </c>
      <c r="AU1144" s="154" t="s">
        <v>85</v>
      </c>
      <c r="AV1144" s="13" t="s">
        <v>85</v>
      </c>
      <c r="AW1144" s="13" t="s">
        <v>35</v>
      </c>
      <c r="AX1144" s="13" t="s">
        <v>75</v>
      </c>
      <c r="AY1144" s="154" t="s">
        <v>208</v>
      </c>
    </row>
    <row r="1145" spans="2:65" s="14" customFormat="1" x14ac:dyDescent="0.2">
      <c r="B1145" s="160"/>
      <c r="D1145" s="147" t="s">
        <v>218</v>
      </c>
      <c r="E1145" s="161" t="s">
        <v>19</v>
      </c>
      <c r="F1145" s="162" t="s">
        <v>221</v>
      </c>
      <c r="H1145" s="163">
        <v>132.06</v>
      </c>
      <c r="I1145" s="164"/>
      <c r="L1145" s="160"/>
      <c r="M1145" s="165"/>
      <c r="T1145" s="166"/>
      <c r="AT1145" s="161" t="s">
        <v>218</v>
      </c>
      <c r="AU1145" s="161" t="s">
        <v>85</v>
      </c>
      <c r="AV1145" s="14" t="s">
        <v>214</v>
      </c>
      <c r="AW1145" s="14" t="s">
        <v>35</v>
      </c>
      <c r="AX1145" s="14" t="s">
        <v>83</v>
      </c>
      <c r="AY1145" s="161" t="s">
        <v>208</v>
      </c>
    </row>
    <row r="1146" spans="2:65" s="11" customFormat="1" ht="22.75" customHeight="1" x14ac:dyDescent="0.25">
      <c r="B1146" s="117"/>
      <c r="D1146" s="118" t="s">
        <v>74</v>
      </c>
      <c r="E1146" s="127" t="s">
        <v>1537</v>
      </c>
      <c r="F1146" s="127" t="s">
        <v>1538</v>
      </c>
      <c r="I1146" s="120"/>
      <c r="J1146" s="128">
        <f>BK1146</f>
        <v>0</v>
      </c>
      <c r="L1146" s="117"/>
      <c r="M1146" s="122"/>
      <c r="P1146" s="123">
        <f>SUM(P1147:P1208)</f>
        <v>0</v>
      </c>
      <c r="R1146" s="123">
        <f>SUM(R1147:R1208)</f>
        <v>0.80375784000000006</v>
      </c>
      <c r="T1146" s="124">
        <f>SUM(T1147:T1208)</f>
        <v>0.16729824000000001</v>
      </c>
      <c r="AR1146" s="118" t="s">
        <v>85</v>
      </c>
      <c r="AT1146" s="125" t="s">
        <v>74</v>
      </c>
      <c r="AU1146" s="125" t="s">
        <v>83</v>
      </c>
      <c r="AY1146" s="118" t="s">
        <v>208</v>
      </c>
      <c r="BK1146" s="126">
        <f>SUM(BK1147:BK1208)</f>
        <v>0</v>
      </c>
    </row>
    <row r="1147" spans="2:65" s="1" customFormat="1" ht="15.75" customHeight="1" x14ac:dyDescent="0.2">
      <c r="B1147" s="33"/>
      <c r="C1147" s="129" t="s">
        <v>1539</v>
      </c>
      <c r="D1147" s="129" t="s">
        <v>210</v>
      </c>
      <c r="E1147" s="130" t="s">
        <v>1540</v>
      </c>
      <c r="F1147" s="131" t="s">
        <v>1541</v>
      </c>
      <c r="G1147" s="132" t="s">
        <v>109</v>
      </c>
      <c r="H1147" s="133">
        <v>522.79200000000003</v>
      </c>
      <c r="I1147" s="134"/>
      <c r="J1147" s="135">
        <f>ROUND(I1147*H1147,2)</f>
        <v>0</v>
      </c>
      <c r="K1147" s="131" t="s">
        <v>213</v>
      </c>
      <c r="L1147" s="33"/>
      <c r="M1147" s="136" t="s">
        <v>19</v>
      </c>
      <c r="N1147" s="137" t="s">
        <v>46</v>
      </c>
      <c r="P1147" s="138">
        <f>O1147*H1147</f>
        <v>0</v>
      </c>
      <c r="Q1147" s="138">
        <v>1E-3</v>
      </c>
      <c r="R1147" s="138">
        <f>Q1147*H1147</f>
        <v>0.52279200000000003</v>
      </c>
      <c r="S1147" s="138">
        <v>3.1E-4</v>
      </c>
      <c r="T1147" s="139">
        <f>S1147*H1147</f>
        <v>0.16206552000000002</v>
      </c>
      <c r="AR1147" s="140" t="s">
        <v>312</v>
      </c>
      <c r="AT1147" s="140" t="s">
        <v>210</v>
      </c>
      <c r="AU1147" s="140" t="s">
        <v>85</v>
      </c>
      <c r="AY1147" s="18" t="s">
        <v>208</v>
      </c>
      <c r="BE1147" s="141">
        <f>IF(N1147="základní",J1147,0)</f>
        <v>0</v>
      </c>
      <c r="BF1147" s="141">
        <f>IF(N1147="snížená",J1147,0)</f>
        <v>0</v>
      </c>
      <c r="BG1147" s="141">
        <f>IF(N1147="zákl. přenesená",J1147,0)</f>
        <v>0</v>
      </c>
      <c r="BH1147" s="141">
        <f>IF(N1147="sníž. přenesená",J1147,0)</f>
        <v>0</v>
      </c>
      <c r="BI1147" s="141">
        <f>IF(N1147="nulová",J1147,0)</f>
        <v>0</v>
      </c>
      <c r="BJ1147" s="18" t="s">
        <v>83</v>
      </c>
      <c r="BK1147" s="141">
        <f>ROUND(I1147*H1147,2)</f>
        <v>0</v>
      </c>
      <c r="BL1147" s="18" t="s">
        <v>312</v>
      </c>
      <c r="BM1147" s="140" t="s">
        <v>1542</v>
      </c>
    </row>
    <row r="1148" spans="2:65" s="1" customFormat="1" x14ac:dyDescent="0.2">
      <c r="B1148" s="33"/>
      <c r="D1148" s="142" t="s">
        <v>216</v>
      </c>
      <c r="F1148" s="143" t="s">
        <v>1543</v>
      </c>
      <c r="I1148" s="144"/>
      <c r="L1148" s="33"/>
      <c r="M1148" s="145"/>
      <c r="T1148" s="54"/>
      <c r="AT1148" s="18" t="s">
        <v>216</v>
      </c>
      <c r="AU1148" s="18" t="s">
        <v>85</v>
      </c>
    </row>
    <row r="1149" spans="2:65" s="12" customFormat="1" x14ac:dyDescent="0.2">
      <c r="B1149" s="146"/>
      <c r="D1149" s="147" t="s">
        <v>218</v>
      </c>
      <c r="E1149" s="148" t="s">
        <v>19</v>
      </c>
      <c r="F1149" s="149" t="s">
        <v>380</v>
      </c>
      <c r="H1149" s="148" t="s">
        <v>19</v>
      </c>
      <c r="I1149" s="150"/>
      <c r="L1149" s="146"/>
      <c r="M1149" s="151"/>
      <c r="T1149" s="152"/>
      <c r="AT1149" s="148" t="s">
        <v>218</v>
      </c>
      <c r="AU1149" s="148" t="s">
        <v>85</v>
      </c>
      <c r="AV1149" s="12" t="s">
        <v>83</v>
      </c>
      <c r="AW1149" s="12" t="s">
        <v>35</v>
      </c>
      <c r="AX1149" s="12" t="s">
        <v>75</v>
      </c>
      <c r="AY1149" s="148" t="s">
        <v>208</v>
      </c>
    </row>
    <row r="1150" spans="2:65" s="12" customFormat="1" x14ac:dyDescent="0.2">
      <c r="B1150" s="146"/>
      <c r="D1150" s="147" t="s">
        <v>218</v>
      </c>
      <c r="E1150" s="148" t="s">
        <v>19</v>
      </c>
      <c r="F1150" s="149" t="s">
        <v>1544</v>
      </c>
      <c r="H1150" s="148" t="s">
        <v>19</v>
      </c>
      <c r="I1150" s="150"/>
      <c r="L1150" s="146"/>
      <c r="M1150" s="151"/>
      <c r="T1150" s="152"/>
      <c r="AT1150" s="148" t="s">
        <v>218</v>
      </c>
      <c r="AU1150" s="148" t="s">
        <v>85</v>
      </c>
      <c r="AV1150" s="12" t="s">
        <v>83</v>
      </c>
      <c r="AW1150" s="12" t="s">
        <v>35</v>
      </c>
      <c r="AX1150" s="12" t="s">
        <v>75</v>
      </c>
      <c r="AY1150" s="148" t="s">
        <v>208</v>
      </c>
    </row>
    <row r="1151" spans="2:65" s="13" customFormat="1" x14ac:dyDescent="0.2">
      <c r="B1151" s="153"/>
      <c r="D1151" s="147" t="s">
        <v>218</v>
      </c>
      <c r="E1151" s="154" t="s">
        <v>19</v>
      </c>
      <c r="F1151" s="155" t="s">
        <v>1545</v>
      </c>
      <c r="H1151" s="156">
        <v>149.62200000000001</v>
      </c>
      <c r="I1151" s="157"/>
      <c r="L1151" s="153"/>
      <c r="M1151" s="158"/>
      <c r="T1151" s="159"/>
      <c r="AT1151" s="154" t="s">
        <v>218</v>
      </c>
      <c r="AU1151" s="154" t="s">
        <v>85</v>
      </c>
      <c r="AV1151" s="13" t="s">
        <v>85</v>
      </c>
      <c r="AW1151" s="13" t="s">
        <v>35</v>
      </c>
      <c r="AX1151" s="13" t="s">
        <v>75</v>
      </c>
      <c r="AY1151" s="154" t="s">
        <v>208</v>
      </c>
    </row>
    <row r="1152" spans="2:65" s="12" customFormat="1" x14ac:dyDescent="0.2">
      <c r="B1152" s="146"/>
      <c r="D1152" s="147" t="s">
        <v>218</v>
      </c>
      <c r="E1152" s="148" t="s">
        <v>19</v>
      </c>
      <c r="F1152" s="149" t="s">
        <v>1546</v>
      </c>
      <c r="H1152" s="148" t="s">
        <v>19</v>
      </c>
      <c r="I1152" s="150"/>
      <c r="L1152" s="146"/>
      <c r="M1152" s="151"/>
      <c r="T1152" s="152"/>
      <c r="AT1152" s="148" t="s">
        <v>218</v>
      </c>
      <c r="AU1152" s="148" t="s">
        <v>85</v>
      </c>
      <c r="AV1152" s="12" t="s">
        <v>83</v>
      </c>
      <c r="AW1152" s="12" t="s">
        <v>35</v>
      </c>
      <c r="AX1152" s="12" t="s">
        <v>75</v>
      </c>
      <c r="AY1152" s="148" t="s">
        <v>208</v>
      </c>
    </row>
    <row r="1153" spans="2:65" s="13" customFormat="1" x14ac:dyDescent="0.2">
      <c r="B1153" s="153"/>
      <c r="D1153" s="147" t="s">
        <v>218</v>
      </c>
      <c r="E1153" s="154" t="s">
        <v>19</v>
      </c>
      <c r="F1153" s="155" t="s">
        <v>1547</v>
      </c>
      <c r="H1153" s="156">
        <v>226.018</v>
      </c>
      <c r="I1153" s="157"/>
      <c r="L1153" s="153"/>
      <c r="M1153" s="158"/>
      <c r="T1153" s="159"/>
      <c r="AT1153" s="154" t="s">
        <v>218</v>
      </c>
      <c r="AU1153" s="154" t="s">
        <v>85</v>
      </c>
      <c r="AV1153" s="13" t="s">
        <v>85</v>
      </c>
      <c r="AW1153" s="13" t="s">
        <v>35</v>
      </c>
      <c r="AX1153" s="13" t="s">
        <v>75</v>
      </c>
      <c r="AY1153" s="154" t="s">
        <v>208</v>
      </c>
    </row>
    <row r="1154" spans="2:65" s="13" customFormat="1" x14ac:dyDescent="0.2">
      <c r="B1154" s="153"/>
      <c r="D1154" s="147" t="s">
        <v>218</v>
      </c>
      <c r="E1154" s="154" t="s">
        <v>19</v>
      </c>
      <c r="F1154" s="155" t="s">
        <v>1548</v>
      </c>
      <c r="H1154" s="156">
        <v>191.06800000000001</v>
      </c>
      <c r="I1154" s="157"/>
      <c r="L1154" s="153"/>
      <c r="M1154" s="158"/>
      <c r="T1154" s="159"/>
      <c r="AT1154" s="154" t="s">
        <v>218</v>
      </c>
      <c r="AU1154" s="154" t="s">
        <v>85</v>
      </c>
      <c r="AV1154" s="13" t="s">
        <v>85</v>
      </c>
      <c r="AW1154" s="13" t="s">
        <v>35</v>
      </c>
      <c r="AX1154" s="13" t="s">
        <v>75</v>
      </c>
      <c r="AY1154" s="154" t="s">
        <v>208</v>
      </c>
    </row>
    <row r="1155" spans="2:65" s="12" customFormat="1" x14ac:dyDescent="0.2">
      <c r="B1155" s="146"/>
      <c r="D1155" s="147" t="s">
        <v>218</v>
      </c>
      <c r="E1155" s="148" t="s">
        <v>19</v>
      </c>
      <c r="F1155" s="149" t="s">
        <v>1549</v>
      </c>
      <c r="H1155" s="148" t="s">
        <v>19</v>
      </c>
      <c r="I1155" s="150"/>
      <c r="L1155" s="146"/>
      <c r="M1155" s="151"/>
      <c r="T1155" s="152"/>
      <c r="AT1155" s="148" t="s">
        <v>218</v>
      </c>
      <c r="AU1155" s="148" t="s">
        <v>85</v>
      </c>
      <c r="AV1155" s="12" t="s">
        <v>83</v>
      </c>
      <c r="AW1155" s="12" t="s">
        <v>35</v>
      </c>
      <c r="AX1155" s="12" t="s">
        <v>75</v>
      </c>
      <c r="AY1155" s="148" t="s">
        <v>208</v>
      </c>
    </row>
    <row r="1156" spans="2:65" s="13" customFormat="1" x14ac:dyDescent="0.2">
      <c r="B1156" s="153"/>
      <c r="D1156" s="147" t="s">
        <v>218</v>
      </c>
      <c r="E1156" s="154" t="s">
        <v>19</v>
      </c>
      <c r="F1156" s="155" t="s">
        <v>1550</v>
      </c>
      <c r="H1156" s="156">
        <v>-43.915999999999997</v>
      </c>
      <c r="I1156" s="157"/>
      <c r="L1156" s="153"/>
      <c r="M1156" s="158"/>
      <c r="T1156" s="159"/>
      <c r="AT1156" s="154" t="s">
        <v>218</v>
      </c>
      <c r="AU1156" s="154" t="s">
        <v>85</v>
      </c>
      <c r="AV1156" s="13" t="s">
        <v>85</v>
      </c>
      <c r="AW1156" s="13" t="s">
        <v>35</v>
      </c>
      <c r="AX1156" s="13" t="s">
        <v>75</v>
      </c>
      <c r="AY1156" s="154" t="s">
        <v>208</v>
      </c>
    </row>
    <row r="1157" spans="2:65" s="14" customFormat="1" x14ac:dyDescent="0.2">
      <c r="B1157" s="160"/>
      <c r="D1157" s="147" t="s">
        <v>218</v>
      </c>
      <c r="E1157" s="161" t="s">
        <v>19</v>
      </c>
      <c r="F1157" s="162" t="s">
        <v>221</v>
      </c>
      <c r="H1157" s="163">
        <v>522.79199999999992</v>
      </c>
      <c r="I1157" s="164"/>
      <c r="L1157" s="160"/>
      <c r="M1157" s="165"/>
      <c r="T1157" s="166"/>
      <c r="AT1157" s="161" t="s">
        <v>218</v>
      </c>
      <c r="AU1157" s="161" t="s">
        <v>85</v>
      </c>
      <c r="AV1157" s="14" t="s">
        <v>214</v>
      </c>
      <c r="AW1157" s="14" t="s">
        <v>35</v>
      </c>
      <c r="AX1157" s="14" t="s">
        <v>83</v>
      </c>
      <c r="AY1157" s="161" t="s">
        <v>208</v>
      </c>
    </row>
    <row r="1158" spans="2:65" s="1" customFormat="1" ht="15.75" customHeight="1" x14ac:dyDescent="0.2">
      <c r="B1158" s="33"/>
      <c r="C1158" s="129" t="s">
        <v>1551</v>
      </c>
      <c r="D1158" s="129" t="s">
        <v>210</v>
      </c>
      <c r="E1158" s="130" t="s">
        <v>1552</v>
      </c>
      <c r="F1158" s="131" t="s">
        <v>1553</v>
      </c>
      <c r="G1158" s="132" t="s">
        <v>109</v>
      </c>
      <c r="H1158" s="133">
        <v>522.79200000000003</v>
      </c>
      <c r="I1158" s="134"/>
      <c r="J1158" s="135">
        <f>ROUND(I1158*H1158,2)</f>
        <v>0</v>
      </c>
      <c r="K1158" s="131" t="s">
        <v>213</v>
      </c>
      <c r="L1158" s="33"/>
      <c r="M1158" s="136" t="s">
        <v>19</v>
      </c>
      <c r="N1158" s="137" t="s">
        <v>46</v>
      </c>
      <c r="P1158" s="138">
        <f>O1158*H1158</f>
        <v>0</v>
      </c>
      <c r="Q1158" s="138">
        <v>0</v>
      </c>
      <c r="R1158" s="138">
        <f>Q1158*H1158</f>
        <v>0</v>
      </c>
      <c r="S1158" s="138">
        <v>0</v>
      </c>
      <c r="T1158" s="139">
        <f>S1158*H1158</f>
        <v>0</v>
      </c>
      <c r="AR1158" s="140" t="s">
        <v>312</v>
      </c>
      <c r="AT1158" s="140" t="s">
        <v>210</v>
      </c>
      <c r="AU1158" s="140" t="s">
        <v>85</v>
      </c>
      <c r="AY1158" s="18" t="s">
        <v>208</v>
      </c>
      <c r="BE1158" s="141">
        <f>IF(N1158="základní",J1158,0)</f>
        <v>0</v>
      </c>
      <c r="BF1158" s="141">
        <f>IF(N1158="snížená",J1158,0)</f>
        <v>0</v>
      </c>
      <c r="BG1158" s="141">
        <f>IF(N1158="zákl. přenesená",J1158,0)</f>
        <v>0</v>
      </c>
      <c r="BH1158" s="141">
        <f>IF(N1158="sníž. přenesená",J1158,0)</f>
        <v>0</v>
      </c>
      <c r="BI1158" s="141">
        <f>IF(N1158="nulová",J1158,0)</f>
        <v>0</v>
      </c>
      <c r="BJ1158" s="18" t="s">
        <v>83</v>
      </c>
      <c r="BK1158" s="141">
        <f>ROUND(I1158*H1158,2)</f>
        <v>0</v>
      </c>
      <c r="BL1158" s="18" t="s">
        <v>312</v>
      </c>
      <c r="BM1158" s="140" t="s">
        <v>1554</v>
      </c>
    </row>
    <row r="1159" spans="2:65" s="1" customFormat="1" x14ac:dyDescent="0.2">
      <c r="B1159" s="33"/>
      <c r="D1159" s="142" t="s">
        <v>216</v>
      </c>
      <c r="F1159" s="143" t="s">
        <v>1555</v>
      </c>
      <c r="I1159" s="144"/>
      <c r="L1159" s="33"/>
      <c r="M1159" s="145"/>
      <c r="T1159" s="54"/>
      <c r="AT1159" s="18" t="s">
        <v>216</v>
      </c>
      <c r="AU1159" s="18" t="s">
        <v>85</v>
      </c>
    </row>
    <row r="1160" spans="2:65" s="1" customFormat="1" ht="24.75" customHeight="1" x14ac:dyDescent="0.2">
      <c r="B1160" s="33"/>
      <c r="C1160" s="129" t="s">
        <v>1556</v>
      </c>
      <c r="D1160" s="129" t="s">
        <v>210</v>
      </c>
      <c r="E1160" s="130" t="s">
        <v>1557</v>
      </c>
      <c r="F1160" s="131" t="s">
        <v>1558</v>
      </c>
      <c r="G1160" s="132" t="s">
        <v>123</v>
      </c>
      <c r="H1160" s="133">
        <v>82.6</v>
      </c>
      <c r="I1160" s="134"/>
      <c r="J1160" s="135">
        <f>ROUND(I1160*H1160,2)</f>
        <v>0</v>
      </c>
      <c r="K1160" s="131" t="s">
        <v>213</v>
      </c>
      <c r="L1160" s="33"/>
      <c r="M1160" s="136" t="s">
        <v>19</v>
      </c>
      <c r="N1160" s="137" t="s">
        <v>46</v>
      </c>
      <c r="P1160" s="138">
        <f>O1160*H1160</f>
        <v>0</v>
      </c>
      <c r="Q1160" s="138">
        <v>0</v>
      </c>
      <c r="R1160" s="138">
        <f>Q1160*H1160</f>
        <v>0</v>
      </c>
      <c r="S1160" s="138">
        <v>0</v>
      </c>
      <c r="T1160" s="139">
        <f>S1160*H1160</f>
        <v>0</v>
      </c>
      <c r="AR1160" s="140" t="s">
        <v>312</v>
      </c>
      <c r="AT1160" s="140" t="s">
        <v>210</v>
      </c>
      <c r="AU1160" s="140" t="s">
        <v>85</v>
      </c>
      <c r="AY1160" s="18" t="s">
        <v>208</v>
      </c>
      <c r="BE1160" s="141">
        <f>IF(N1160="základní",J1160,0)</f>
        <v>0</v>
      </c>
      <c r="BF1160" s="141">
        <f>IF(N1160="snížená",J1160,0)</f>
        <v>0</v>
      </c>
      <c r="BG1160" s="141">
        <f>IF(N1160="zákl. přenesená",J1160,0)</f>
        <v>0</v>
      </c>
      <c r="BH1160" s="141">
        <f>IF(N1160="sníž. přenesená",J1160,0)</f>
        <v>0</v>
      </c>
      <c r="BI1160" s="141">
        <f>IF(N1160="nulová",J1160,0)</f>
        <v>0</v>
      </c>
      <c r="BJ1160" s="18" t="s">
        <v>83</v>
      </c>
      <c r="BK1160" s="141">
        <f>ROUND(I1160*H1160,2)</f>
        <v>0</v>
      </c>
      <c r="BL1160" s="18" t="s">
        <v>312</v>
      </c>
      <c r="BM1160" s="140" t="s">
        <v>1559</v>
      </c>
    </row>
    <row r="1161" spans="2:65" s="1" customFormat="1" x14ac:dyDescent="0.2">
      <c r="B1161" s="33"/>
      <c r="D1161" s="142" t="s">
        <v>216</v>
      </c>
      <c r="F1161" s="143" t="s">
        <v>1560</v>
      </c>
      <c r="I1161" s="144"/>
      <c r="L1161" s="33"/>
      <c r="M1161" s="145"/>
      <c r="T1161" s="54"/>
      <c r="AT1161" s="18" t="s">
        <v>216</v>
      </c>
      <c r="AU1161" s="18" t="s">
        <v>85</v>
      </c>
    </row>
    <row r="1162" spans="2:65" s="12" customFormat="1" x14ac:dyDescent="0.2">
      <c r="B1162" s="146"/>
      <c r="D1162" s="147" t="s">
        <v>218</v>
      </c>
      <c r="E1162" s="148" t="s">
        <v>19</v>
      </c>
      <c r="F1162" s="149" t="s">
        <v>380</v>
      </c>
      <c r="H1162" s="148" t="s">
        <v>19</v>
      </c>
      <c r="I1162" s="150"/>
      <c r="L1162" s="146"/>
      <c r="M1162" s="151"/>
      <c r="T1162" s="152"/>
      <c r="AT1162" s="148" t="s">
        <v>218</v>
      </c>
      <c r="AU1162" s="148" t="s">
        <v>85</v>
      </c>
      <c r="AV1162" s="12" t="s">
        <v>83</v>
      </c>
      <c r="AW1162" s="12" t="s">
        <v>35</v>
      </c>
      <c r="AX1162" s="12" t="s">
        <v>75</v>
      </c>
      <c r="AY1162" s="148" t="s">
        <v>208</v>
      </c>
    </row>
    <row r="1163" spans="2:65" s="12" customFormat="1" x14ac:dyDescent="0.2">
      <c r="B1163" s="146"/>
      <c r="D1163" s="147" t="s">
        <v>218</v>
      </c>
      <c r="E1163" s="148" t="s">
        <v>19</v>
      </c>
      <c r="F1163" s="149" t="s">
        <v>537</v>
      </c>
      <c r="H1163" s="148" t="s">
        <v>19</v>
      </c>
      <c r="I1163" s="150"/>
      <c r="L1163" s="146"/>
      <c r="M1163" s="151"/>
      <c r="T1163" s="152"/>
      <c r="AT1163" s="148" t="s">
        <v>218</v>
      </c>
      <c r="AU1163" s="148" t="s">
        <v>85</v>
      </c>
      <c r="AV1163" s="12" t="s">
        <v>83</v>
      </c>
      <c r="AW1163" s="12" t="s">
        <v>35</v>
      </c>
      <c r="AX1163" s="12" t="s">
        <v>75</v>
      </c>
      <c r="AY1163" s="148" t="s">
        <v>208</v>
      </c>
    </row>
    <row r="1164" spans="2:65" s="13" customFormat="1" x14ac:dyDescent="0.2">
      <c r="B1164" s="153"/>
      <c r="D1164" s="147" t="s">
        <v>218</v>
      </c>
      <c r="E1164" s="154" t="s">
        <v>19</v>
      </c>
      <c r="F1164" s="155" t="s">
        <v>551</v>
      </c>
      <c r="H1164" s="156">
        <v>1.84</v>
      </c>
      <c r="I1164" s="157"/>
      <c r="L1164" s="153"/>
      <c r="M1164" s="158"/>
      <c r="T1164" s="159"/>
      <c r="AT1164" s="154" t="s">
        <v>218</v>
      </c>
      <c r="AU1164" s="154" t="s">
        <v>85</v>
      </c>
      <c r="AV1164" s="13" t="s">
        <v>85</v>
      </c>
      <c r="AW1164" s="13" t="s">
        <v>35</v>
      </c>
      <c r="AX1164" s="13" t="s">
        <v>75</v>
      </c>
      <c r="AY1164" s="154" t="s">
        <v>208</v>
      </c>
    </row>
    <row r="1165" spans="2:65" s="13" customFormat="1" x14ac:dyDescent="0.2">
      <c r="B1165" s="153"/>
      <c r="D1165" s="147" t="s">
        <v>218</v>
      </c>
      <c r="E1165" s="154" t="s">
        <v>19</v>
      </c>
      <c r="F1165" s="155" t="s">
        <v>552</v>
      </c>
      <c r="H1165" s="156">
        <v>2.68</v>
      </c>
      <c r="I1165" s="157"/>
      <c r="L1165" s="153"/>
      <c r="M1165" s="158"/>
      <c r="T1165" s="159"/>
      <c r="AT1165" s="154" t="s">
        <v>218</v>
      </c>
      <c r="AU1165" s="154" t="s">
        <v>85</v>
      </c>
      <c r="AV1165" s="13" t="s">
        <v>85</v>
      </c>
      <c r="AW1165" s="13" t="s">
        <v>35</v>
      </c>
      <c r="AX1165" s="13" t="s">
        <v>75</v>
      </c>
      <c r="AY1165" s="154" t="s">
        <v>208</v>
      </c>
    </row>
    <row r="1166" spans="2:65" s="13" customFormat="1" x14ac:dyDescent="0.2">
      <c r="B1166" s="153"/>
      <c r="D1166" s="147" t="s">
        <v>218</v>
      </c>
      <c r="E1166" s="154" t="s">
        <v>19</v>
      </c>
      <c r="F1166" s="155" t="s">
        <v>553</v>
      </c>
      <c r="H1166" s="156">
        <v>2.72</v>
      </c>
      <c r="I1166" s="157"/>
      <c r="L1166" s="153"/>
      <c r="M1166" s="158"/>
      <c r="T1166" s="159"/>
      <c r="AT1166" s="154" t="s">
        <v>218</v>
      </c>
      <c r="AU1166" s="154" t="s">
        <v>85</v>
      </c>
      <c r="AV1166" s="13" t="s">
        <v>85</v>
      </c>
      <c r="AW1166" s="13" t="s">
        <v>35</v>
      </c>
      <c r="AX1166" s="13" t="s">
        <v>75</v>
      </c>
      <c r="AY1166" s="154" t="s">
        <v>208</v>
      </c>
    </row>
    <row r="1167" spans="2:65" s="13" customFormat="1" x14ac:dyDescent="0.2">
      <c r="B1167" s="153"/>
      <c r="D1167" s="147" t="s">
        <v>218</v>
      </c>
      <c r="E1167" s="154" t="s">
        <v>19</v>
      </c>
      <c r="F1167" s="155" t="s">
        <v>554</v>
      </c>
      <c r="H1167" s="156">
        <v>40.159999999999997</v>
      </c>
      <c r="I1167" s="157"/>
      <c r="L1167" s="153"/>
      <c r="M1167" s="158"/>
      <c r="T1167" s="159"/>
      <c r="AT1167" s="154" t="s">
        <v>218</v>
      </c>
      <c r="AU1167" s="154" t="s">
        <v>85</v>
      </c>
      <c r="AV1167" s="13" t="s">
        <v>85</v>
      </c>
      <c r="AW1167" s="13" t="s">
        <v>35</v>
      </c>
      <c r="AX1167" s="13" t="s">
        <v>75</v>
      </c>
      <c r="AY1167" s="154" t="s">
        <v>208</v>
      </c>
    </row>
    <row r="1168" spans="2:65" s="12" customFormat="1" x14ac:dyDescent="0.2">
      <c r="B1168" s="146"/>
      <c r="D1168" s="147" t="s">
        <v>218</v>
      </c>
      <c r="E1168" s="148" t="s">
        <v>19</v>
      </c>
      <c r="F1168" s="149" t="s">
        <v>542</v>
      </c>
      <c r="H1168" s="148" t="s">
        <v>19</v>
      </c>
      <c r="I1168" s="150"/>
      <c r="L1168" s="146"/>
      <c r="M1168" s="151"/>
      <c r="T1168" s="152"/>
      <c r="AT1168" s="148" t="s">
        <v>218</v>
      </c>
      <c r="AU1168" s="148" t="s">
        <v>85</v>
      </c>
      <c r="AV1168" s="12" t="s">
        <v>83</v>
      </c>
      <c r="AW1168" s="12" t="s">
        <v>35</v>
      </c>
      <c r="AX1168" s="12" t="s">
        <v>75</v>
      </c>
      <c r="AY1168" s="148" t="s">
        <v>208</v>
      </c>
    </row>
    <row r="1169" spans="2:65" s="13" customFormat="1" x14ac:dyDescent="0.2">
      <c r="B1169" s="153"/>
      <c r="D1169" s="147" t="s">
        <v>218</v>
      </c>
      <c r="E1169" s="154" t="s">
        <v>19</v>
      </c>
      <c r="F1169" s="155" t="s">
        <v>555</v>
      </c>
      <c r="H1169" s="156">
        <v>5.84</v>
      </c>
      <c r="I1169" s="157"/>
      <c r="L1169" s="153"/>
      <c r="M1169" s="158"/>
      <c r="T1169" s="159"/>
      <c r="AT1169" s="154" t="s">
        <v>218</v>
      </c>
      <c r="AU1169" s="154" t="s">
        <v>85</v>
      </c>
      <c r="AV1169" s="13" t="s">
        <v>85</v>
      </c>
      <c r="AW1169" s="13" t="s">
        <v>35</v>
      </c>
      <c r="AX1169" s="13" t="s">
        <v>75</v>
      </c>
      <c r="AY1169" s="154" t="s">
        <v>208</v>
      </c>
    </row>
    <row r="1170" spans="2:65" s="13" customFormat="1" x14ac:dyDescent="0.2">
      <c r="B1170" s="153"/>
      <c r="D1170" s="147" t="s">
        <v>218</v>
      </c>
      <c r="E1170" s="154" t="s">
        <v>19</v>
      </c>
      <c r="F1170" s="155" t="s">
        <v>556</v>
      </c>
      <c r="H1170" s="156">
        <v>6.4</v>
      </c>
      <c r="I1170" s="157"/>
      <c r="L1170" s="153"/>
      <c r="M1170" s="158"/>
      <c r="T1170" s="159"/>
      <c r="AT1170" s="154" t="s">
        <v>218</v>
      </c>
      <c r="AU1170" s="154" t="s">
        <v>85</v>
      </c>
      <c r="AV1170" s="13" t="s">
        <v>85</v>
      </c>
      <c r="AW1170" s="13" t="s">
        <v>35</v>
      </c>
      <c r="AX1170" s="13" t="s">
        <v>75</v>
      </c>
      <c r="AY1170" s="154" t="s">
        <v>208</v>
      </c>
    </row>
    <row r="1171" spans="2:65" s="13" customFormat="1" x14ac:dyDescent="0.2">
      <c r="B1171" s="153"/>
      <c r="D1171" s="147" t="s">
        <v>218</v>
      </c>
      <c r="E1171" s="154" t="s">
        <v>19</v>
      </c>
      <c r="F1171" s="155" t="s">
        <v>557</v>
      </c>
      <c r="H1171" s="156">
        <v>7.52</v>
      </c>
      <c r="I1171" s="157"/>
      <c r="L1171" s="153"/>
      <c r="M1171" s="158"/>
      <c r="T1171" s="159"/>
      <c r="AT1171" s="154" t="s">
        <v>218</v>
      </c>
      <c r="AU1171" s="154" t="s">
        <v>85</v>
      </c>
      <c r="AV1171" s="13" t="s">
        <v>85</v>
      </c>
      <c r="AW1171" s="13" t="s">
        <v>35</v>
      </c>
      <c r="AX1171" s="13" t="s">
        <v>75</v>
      </c>
      <c r="AY1171" s="154" t="s">
        <v>208</v>
      </c>
    </row>
    <row r="1172" spans="2:65" s="12" customFormat="1" x14ac:dyDescent="0.2">
      <c r="B1172" s="146"/>
      <c r="D1172" s="147" t="s">
        <v>218</v>
      </c>
      <c r="E1172" s="148" t="s">
        <v>19</v>
      </c>
      <c r="F1172" s="149" t="s">
        <v>1561</v>
      </c>
      <c r="H1172" s="148" t="s">
        <v>19</v>
      </c>
      <c r="I1172" s="150"/>
      <c r="L1172" s="146"/>
      <c r="M1172" s="151"/>
      <c r="T1172" s="152"/>
      <c r="AT1172" s="148" t="s">
        <v>218</v>
      </c>
      <c r="AU1172" s="148" t="s">
        <v>85</v>
      </c>
      <c r="AV1172" s="12" t="s">
        <v>83</v>
      </c>
      <c r="AW1172" s="12" t="s">
        <v>35</v>
      </c>
      <c r="AX1172" s="12" t="s">
        <v>75</v>
      </c>
      <c r="AY1172" s="148" t="s">
        <v>208</v>
      </c>
    </row>
    <row r="1173" spans="2:65" s="13" customFormat="1" x14ac:dyDescent="0.2">
      <c r="B1173" s="153"/>
      <c r="D1173" s="147" t="s">
        <v>218</v>
      </c>
      <c r="E1173" s="154" t="s">
        <v>19</v>
      </c>
      <c r="F1173" s="155" t="s">
        <v>1562</v>
      </c>
      <c r="H1173" s="156">
        <v>15.44</v>
      </c>
      <c r="I1173" s="157"/>
      <c r="L1173" s="153"/>
      <c r="M1173" s="158"/>
      <c r="T1173" s="159"/>
      <c r="AT1173" s="154" t="s">
        <v>218</v>
      </c>
      <c r="AU1173" s="154" t="s">
        <v>85</v>
      </c>
      <c r="AV1173" s="13" t="s">
        <v>85</v>
      </c>
      <c r="AW1173" s="13" t="s">
        <v>35</v>
      </c>
      <c r="AX1173" s="13" t="s">
        <v>75</v>
      </c>
      <c r="AY1173" s="154" t="s">
        <v>208</v>
      </c>
    </row>
    <row r="1174" spans="2:65" s="14" customFormat="1" x14ac:dyDescent="0.2">
      <c r="B1174" s="160"/>
      <c r="D1174" s="147" t="s">
        <v>218</v>
      </c>
      <c r="E1174" s="161" t="s">
        <v>19</v>
      </c>
      <c r="F1174" s="162" t="s">
        <v>221</v>
      </c>
      <c r="H1174" s="163">
        <v>82.6</v>
      </c>
      <c r="I1174" s="164"/>
      <c r="L1174" s="160"/>
      <c r="M1174" s="165"/>
      <c r="T1174" s="166"/>
      <c r="AT1174" s="161" t="s">
        <v>218</v>
      </c>
      <c r="AU1174" s="161" t="s">
        <v>85</v>
      </c>
      <c r="AV1174" s="14" t="s">
        <v>214</v>
      </c>
      <c r="AW1174" s="14" t="s">
        <v>35</v>
      </c>
      <c r="AX1174" s="14" t="s">
        <v>83</v>
      </c>
      <c r="AY1174" s="161" t="s">
        <v>208</v>
      </c>
    </row>
    <row r="1175" spans="2:65" s="1" customFormat="1" ht="15.75" customHeight="1" x14ac:dyDescent="0.2">
      <c r="B1175" s="33"/>
      <c r="C1175" s="168" t="s">
        <v>1563</v>
      </c>
      <c r="D1175" s="168" t="s">
        <v>346</v>
      </c>
      <c r="E1175" s="169" t="s">
        <v>1564</v>
      </c>
      <c r="F1175" s="170" t="s">
        <v>1565</v>
      </c>
      <c r="G1175" s="171" t="s">
        <v>123</v>
      </c>
      <c r="H1175" s="172">
        <v>82.6</v>
      </c>
      <c r="I1175" s="173"/>
      <c r="J1175" s="174">
        <f>ROUND(I1175*H1175,2)</f>
        <v>0</v>
      </c>
      <c r="K1175" s="170" t="s">
        <v>213</v>
      </c>
      <c r="L1175" s="175"/>
      <c r="M1175" s="176" t="s">
        <v>19</v>
      </c>
      <c r="N1175" s="177" t="s">
        <v>46</v>
      </c>
      <c r="P1175" s="138">
        <f>O1175*H1175</f>
        <v>0</v>
      </c>
      <c r="Q1175" s="138">
        <v>0</v>
      </c>
      <c r="R1175" s="138">
        <f>Q1175*H1175</f>
        <v>0</v>
      </c>
      <c r="S1175" s="138">
        <v>0</v>
      </c>
      <c r="T1175" s="139">
        <f>S1175*H1175</f>
        <v>0</v>
      </c>
      <c r="AR1175" s="140" t="s">
        <v>432</v>
      </c>
      <c r="AT1175" s="140" t="s">
        <v>346</v>
      </c>
      <c r="AU1175" s="140" t="s">
        <v>85</v>
      </c>
      <c r="AY1175" s="18" t="s">
        <v>208</v>
      </c>
      <c r="BE1175" s="141">
        <f>IF(N1175="základní",J1175,0)</f>
        <v>0</v>
      </c>
      <c r="BF1175" s="141">
        <f>IF(N1175="snížená",J1175,0)</f>
        <v>0</v>
      </c>
      <c r="BG1175" s="141">
        <f>IF(N1175="zákl. přenesená",J1175,0)</f>
        <v>0</v>
      </c>
      <c r="BH1175" s="141">
        <f>IF(N1175="sníž. přenesená",J1175,0)</f>
        <v>0</v>
      </c>
      <c r="BI1175" s="141">
        <f>IF(N1175="nulová",J1175,0)</f>
        <v>0</v>
      </c>
      <c r="BJ1175" s="18" t="s">
        <v>83</v>
      </c>
      <c r="BK1175" s="141">
        <f>ROUND(I1175*H1175,2)</f>
        <v>0</v>
      </c>
      <c r="BL1175" s="18" t="s">
        <v>312</v>
      </c>
      <c r="BM1175" s="140" t="s">
        <v>1566</v>
      </c>
    </row>
    <row r="1176" spans="2:65" s="1" customFormat="1" ht="15.75" customHeight="1" x14ac:dyDescent="0.2">
      <c r="B1176" s="33"/>
      <c r="C1176" s="129" t="s">
        <v>1567</v>
      </c>
      <c r="D1176" s="129" t="s">
        <v>210</v>
      </c>
      <c r="E1176" s="130" t="s">
        <v>1568</v>
      </c>
      <c r="F1176" s="131" t="s">
        <v>1569</v>
      </c>
      <c r="G1176" s="132" t="s">
        <v>109</v>
      </c>
      <c r="H1176" s="133">
        <v>147.06</v>
      </c>
      <c r="I1176" s="134"/>
      <c r="J1176" s="135">
        <f>ROUND(I1176*H1176,2)</f>
        <v>0</v>
      </c>
      <c r="K1176" s="131" t="s">
        <v>213</v>
      </c>
      <c r="L1176" s="33"/>
      <c r="M1176" s="136" t="s">
        <v>19</v>
      </c>
      <c r="N1176" s="137" t="s">
        <v>46</v>
      </c>
      <c r="P1176" s="138">
        <f>O1176*H1176</f>
        <v>0</v>
      </c>
      <c r="Q1176" s="138">
        <v>0</v>
      </c>
      <c r="R1176" s="138">
        <f>Q1176*H1176</f>
        <v>0</v>
      </c>
      <c r="S1176" s="138">
        <v>3.0000000000000001E-5</v>
      </c>
      <c r="T1176" s="139">
        <f>S1176*H1176</f>
        <v>4.4118000000000004E-3</v>
      </c>
      <c r="AR1176" s="140" t="s">
        <v>312</v>
      </c>
      <c r="AT1176" s="140" t="s">
        <v>210</v>
      </c>
      <c r="AU1176" s="140" t="s">
        <v>85</v>
      </c>
      <c r="AY1176" s="18" t="s">
        <v>208</v>
      </c>
      <c r="BE1176" s="141">
        <f>IF(N1176="základní",J1176,0)</f>
        <v>0</v>
      </c>
      <c r="BF1176" s="141">
        <f>IF(N1176="snížená",J1176,0)</f>
        <v>0</v>
      </c>
      <c r="BG1176" s="141">
        <f>IF(N1176="zákl. přenesená",J1176,0)</f>
        <v>0</v>
      </c>
      <c r="BH1176" s="141">
        <f>IF(N1176="sníž. přenesená",J1176,0)</f>
        <v>0</v>
      </c>
      <c r="BI1176" s="141">
        <f>IF(N1176="nulová",J1176,0)</f>
        <v>0</v>
      </c>
      <c r="BJ1176" s="18" t="s">
        <v>83</v>
      </c>
      <c r="BK1176" s="141">
        <f>ROUND(I1176*H1176,2)</f>
        <v>0</v>
      </c>
      <c r="BL1176" s="18" t="s">
        <v>312</v>
      </c>
      <c r="BM1176" s="140" t="s">
        <v>1570</v>
      </c>
    </row>
    <row r="1177" spans="2:65" s="1" customFormat="1" x14ac:dyDescent="0.2">
      <c r="B1177" s="33"/>
      <c r="D1177" s="142" t="s">
        <v>216</v>
      </c>
      <c r="F1177" s="143" t="s">
        <v>1571</v>
      </c>
      <c r="I1177" s="144"/>
      <c r="L1177" s="33"/>
      <c r="M1177" s="145"/>
      <c r="T1177" s="54"/>
      <c r="AT1177" s="18" t="s">
        <v>216</v>
      </c>
      <c r="AU1177" s="18" t="s">
        <v>85</v>
      </c>
    </row>
    <row r="1178" spans="2:65" s="13" customFormat="1" x14ac:dyDescent="0.2">
      <c r="B1178" s="153"/>
      <c r="D1178" s="147" t="s">
        <v>218</v>
      </c>
      <c r="E1178" s="154" t="s">
        <v>19</v>
      </c>
      <c r="F1178" s="155" t="s">
        <v>531</v>
      </c>
      <c r="H1178" s="156">
        <v>147.06</v>
      </c>
      <c r="I1178" s="157"/>
      <c r="L1178" s="153"/>
      <c r="M1178" s="158"/>
      <c r="T1178" s="159"/>
      <c r="AT1178" s="154" t="s">
        <v>218</v>
      </c>
      <c r="AU1178" s="154" t="s">
        <v>85</v>
      </c>
      <c r="AV1178" s="13" t="s">
        <v>85</v>
      </c>
      <c r="AW1178" s="13" t="s">
        <v>35</v>
      </c>
      <c r="AX1178" s="13" t="s">
        <v>75</v>
      </c>
      <c r="AY1178" s="154" t="s">
        <v>208</v>
      </c>
    </row>
    <row r="1179" spans="2:65" s="14" customFormat="1" x14ac:dyDescent="0.2">
      <c r="B1179" s="160"/>
      <c r="D1179" s="147" t="s">
        <v>218</v>
      </c>
      <c r="E1179" s="161" t="s">
        <v>19</v>
      </c>
      <c r="F1179" s="162" t="s">
        <v>221</v>
      </c>
      <c r="H1179" s="163">
        <v>147.06</v>
      </c>
      <c r="I1179" s="164"/>
      <c r="L1179" s="160"/>
      <c r="M1179" s="165"/>
      <c r="T1179" s="166"/>
      <c r="AT1179" s="161" t="s">
        <v>218</v>
      </c>
      <c r="AU1179" s="161" t="s">
        <v>85</v>
      </c>
      <c r="AV1179" s="14" t="s">
        <v>214</v>
      </c>
      <c r="AW1179" s="14" t="s">
        <v>35</v>
      </c>
      <c r="AX1179" s="14" t="s">
        <v>83</v>
      </c>
      <c r="AY1179" s="161" t="s">
        <v>208</v>
      </c>
    </row>
    <row r="1180" spans="2:65" s="1" customFormat="1" ht="15.75" customHeight="1" x14ac:dyDescent="0.2">
      <c r="B1180" s="33"/>
      <c r="C1180" s="168" t="s">
        <v>1572</v>
      </c>
      <c r="D1180" s="168" t="s">
        <v>346</v>
      </c>
      <c r="E1180" s="169" t="s">
        <v>1573</v>
      </c>
      <c r="F1180" s="170" t="s">
        <v>1574</v>
      </c>
      <c r="G1180" s="171" t="s">
        <v>109</v>
      </c>
      <c r="H1180" s="172">
        <v>147.06</v>
      </c>
      <c r="I1180" s="173"/>
      <c r="J1180" s="174">
        <f>ROUND(I1180*H1180,2)</f>
        <v>0</v>
      </c>
      <c r="K1180" s="170" t="s">
        <v>213</v>
      </c>
      <c r="L1180" s="175"/>
      <c r="M1180" s="176" t="s">
        <v>19</v>
      </c>
      <c r="N1180" s="177" t="s">
        <v>46</v>
      </c>
      <c r="P1180" s="138">
        <f>O1180*H1180</f>
        <v>0</v>
      </c>
      <c r="Q1180" s="138">
        <v>1.0000000000000001E-5</v>
      </c>
      <c r="R1180" s="138">
        <f>Q1180*H1180</f>
        <v>1.4706000000000001E-3</v>
      </c>
      <c r="S1180" s="138">
        <v>0</v>
      </c>
      <c r="T1180" s="139">
        <f>S1180*H1180</f>
        <v>0</v>
      </c>
      <c r="AR1180" s="140" t="s">
        <v>432</v>
      </c>
      <c r="AT1180" s="140" t="s">
        <v>346</v>
      </c>
      <c r="AU1180" s="140" t="s">
        <v>85</v>
      </c>
      <c r="AY1180" s="18" t="s">
        <v>208</v>
      </c>
      <c r="BE1180" s="141">
        <f>IF(N1180="základní",J1180,0)</f>
        <v>0</v>
      </c>
      <c r="BF1180" s="141">
        <f>IF(N1180="snížená",J1180,0)</f>
        <v>0</v>
      </c>
      <c r="BG1180" s="141">
        <f>IF(N1180="zákl. přenesená",J1180,0)</f>
        <v>0</v>
      </c>
      <c r="BH1180" s="141">
        <f>IF(N1180="sníž. přenesená",J1180,0)</f>
        <v>0</v>
      </c>
      <c r="BI1180" s="141">
        <f>IF(N1180="nulová",J1180,0)</f>
        <v>0</v>
      </c>
      <c r="BJ1180" s="18" t="s">
        <v>83</v>
      </c>
      <c r="BK1180" s="141">
        <f>ROUND(I1180*H1180,2)</f>
        <v>0</v>
      </c>
      <c r="BL1180" s="18" t="s">
        <v>312</v>
      </c>
      <c r="BM1180" s="140" t="s">
        <v>1575</v>
      </c>
    </row>
    <row r="1181" spans="2:65" s="1" customFormat="1" ht="24.75" customHeight="1" x14ac:dyDescent="0.2">
      <c r="B1181" s="33"/>
      <c r="C1181" s="129" t="s">
        <v>1576</v>
      </c>
      <c r="D1181" s="129" t="s">
        <v>210</v>
      </c>
      <c r="E1181" s="130" t="s">
        <v>1577</v>
      </c>
      <c r="F1181" s="131" t="s">
        <v>1578</v>
      </c>
      <c r="G1181" s="132" t="s">
        <v>109</v>
      </c>
      <c r="H1181" s="133">
        <v>27.364000000000001</v>
      </c>
      <c r="I1181" s="134"/>
      <c r="J1181" s="135">
        <f>ROUND(I1181*H1181,2)</f>
        <v>0</v>
      </c>
      <c r="K1181" s="131" t="s">
        <v>213</v>
      </c>
      <c r="L1181" s="33"/>
      <c r="M1181" s="136" t="s">
        <v>19</v>
      </c>
      <c r="N1181" s="137" t="s">
        <v>46</v>
      </c>
      <c r="P1181" s="138">
        <f>O1181*H1181</f>
        <v>0</v>
      </c>
      <c r="Q1181" s="138">
        <v>0</v>
      </c>
      <c r="R1181" s="138">
        <f>Q1181*H1181</f>
        <v>0</v>
      </c>
      <c r="S1181" s="138">
        <v>3.0000000000000001E-5</v>
      </c>
      <c r="T1181" s="139">
        <f>S1181*H1181</f>
        <v>8.2092000000000005E-4</v>
      </c>
      <c r="AR1181" s="140" t="s">
        <v>312</v>
      </c>
      <c r="AT1181" s="140" t="s">
        <v>210</v>
      </c>
      <c r="AU1181" s="140" t="s">
        <v>85</v>
      </c>
      <c r="AY1181" s="18" t="s">
        <v>208</v>
      </c>
      <c r="BE1181" s="141">
        <f>IF(N1181="základní",J1181,0)</f>
        <v>0</v>
      </c>
      <c r="BF1181" s="141">
        <f>IF(N1181="snížená",J1181,0)</f>
        <v>0</v>
      </c>
      <c r="BG1181" s="141">
        <f>IF(N1181="zákl. přenesená",J1181,0)</f>
        <v>0</v>
      </c>
      <c r="BH1181" s="141">
        <f>IF(N1181="sníž. přenesená",J1181,0)</f>
        <v>0</v>
      </c>
      <c r="BI1181" s="141">
        <f>IF(N1181="nulová",J1181,0)</f>
        <v>0</v>
      </c>
      <c r="BJ1181" s="18" t="s">
        <v>83</v>
      </c>
      <c r="BK1181" s="141">
        <f>ROUND(I1181*H1181,2)</f>
        <v>0</v>
      </c>
      <c r="BL1181" s="18" t="s">
        <v>312</v>
      </c>
      <c r="BM1181" s="140" t="s">
        <v>1579</v>
      </c>
    </row>
    <row r="1182" spans="2:65" s="1" customFormat="1" x14ac:dyDescent="0.2">
      <c r="B1182" s="33"/>
      <c r="D1182" s="142" t="s">
        <v>216</v>
      </c>
      <c r="F1182" s="143" t="s">
        <v>1580</v>
      </c>
      <c r="I1182" s="144"/>
      <c r="L1182" s="33"/>
      <c r="M1182" s="145"/>
      <c r="T1182" s="54"/>
      <c r="AT1182" s="18" t="s">
        <v>216</v>
      </c>
      <c r="AU1182" s="18" t="s">
        <v>85</v>
      </c>
    </row>
    <row r="1183" spans="2:65" s="12" customFormat="1" x14ac:dyDescent="0.2">
      <c r="B1183" s="146"/>
      <c r="D1183" s="147" t="s">
        <v>218</v>
      </c>
      <c r="E1183" s="148" t="s">
        <v>19</v>
      </c>
      <c r="F1183" s="149" t="s">
        <v>380</v>
      </c>
      <c r="H1183" s="148" t="s">
        <v>19</v>
      </c>
      <c r="I1183" s="150"/>
      <c r="L1183" s="146"/>
      <c r="M1183" s="151"/>
      <c r="T1183" s="152"/>
      <c r="AT1183" s="148" t="s">
        <v>218</v>
      </c>
      <c r="AU1183" s="148" t="s">
        <v>85</v>
      </c>
      <c r="AV1183" s="12" t="s">
        <v>83</v>
      </c>
      <c r="AW1183" s="12" t="s">
        <v>35</v>
      </c>
      <c r="AX1183" s="12" t="s">
        <v>75</v>
      </c>
      <c r="AY1183" s="148" t="s">
        <v>208</v>
      </c>
    </row>
    <row r="1184" spans="2:65" s="12" customFormat="1" x14ac:dyDescent="0.2">
      <c r="B1184" s="146"/>
      <c r="D1184" s="147" t="s">
        <v>218</v>
      </c>
      <c r="E1184" s="148" t="s">
        <v>19</v>
      </c>
      <c r="F1184" s="149" t="s">
        <v>537</v>
      </c>
      <c r="H1184" s="148" t="s">
        <v>19</v>
      </c>
      <c r="I1184" s="150"/>
      <c r="L1184" s="146"/>
      <c r="M1184" s="151"/>
      <c r="T1184" s="152"/>
      <c r="AT1184" s="148" t="s">
        <v>218</v>
      </c>
      <c r="AU1184" s="148" t="s">
        <v>85</v>
      </c>
      <c r="AV1184" s="12" t="s">
        <v>83</v>
      </c>
      <c r="AW1184" s="12" t="s">
        <v>35</v>
      </c>
      <c r="AX1184" s="12" t="s">
        <v>75</v>
      </c>
      <c r="AY1184" s="148" t="s">
        <v>208</v>
      </c>
    </row>
    <row r="1185" spans="2:65" s="13" customFormat="1" x14ac:dyDescent="0.2">
      <c r="B1185" s="153"/>
      <c r="D1185" s="147" t="s">
        <v>218</v>
      </c>
      <c r="E1185" s="154" t="s">
        <v>19</v>
      </c>
      <c r="F1185" s="155" t="s">
        <v>538</v>
      </c>
      <c r="H1185" s="156">
        <v>0.20699999999999999</v>
      </c>
      <c r="I1185" s="157"/>
      <c r="L1185" s="153"/>
      <c r="M1185" s="158"/>
      <c r="T1185" s="159"/>
      <c r="AT1185" s="154" t="s">
        <v>218</v>
      </c>
      <c r="AU1185" s="154" t="s">
        <v>85</v>
      </c>
      <c r="AV1185" s="13" t="s">
        <v>85</v>
      </c>
      <c r="AW1185" s="13" t="s">
        <v>35</v>
      </c>
      <c r="AX1185" s="13" t="s">
        <v>75</v>
      </c>
      <c r="AY1185" s="154" t="s">
        <v>208</v>
      </c>
    </row>
    <row r="1186" spans="2:65" s="13" customFormat="1" x14ac:dyDescent="0.2">
      <c r="B1186" s="153"/>
      <c r="D1186" s="147" t="s">
        <v>218</v>
      </c>
      <c r="E1186" s="154" t="s">
        <v>19</v>
      </c>
      <c r="F1186" s="155" t="s">
        <v>539</v>
      </c>
      <c r="H1186" s="156">
        <v>0.435</v>
      </c>
      <c r="I1186" s="157"/>
      <c r="L1186" s="153"/>
      <c r="M1186" s="158"/>
      <c r="T1186" s="159"/>
      <c r="AT1186" s="154" t="s">
        <v>218</v>
      </c>
      <c r="AU1186" s="154" t="s">
        <v>85</v>
      </c>
      <c r="AV1186" s="13" t="s">
        <v>85</v>
      </c>
      <c r="AW1186" s="13" t="s">
        <v>35</v>
      </c>
      <c r="AX1186" s="13" t="s">
        <v>75</v>
      </c>
      <c r="AY1186" s="154" t="s">
        <v>208</v>
      </c>
    </row>
    <row r="1187" spans="2:65" s="13" customFormat="1" x14ac:dyDescent="0.2">
      <c r="B1187" s="153"/>
      <c r="D1187" s="147" t="s">
        <v>218</v>
      </c>
      <c r="E1187" s="154" t="s">
        <v>19</v>
      </c>
      <c r="F1187" s="155" t="s">
        <v>540</v>
      </c>
      <c r="H1187" s="156">
        <v>0.44800000000000001</v>
      </c>
      <c r="I1187" s="157"/>
      <c r="L1187" s="153"/>
      <c r="M1187" s="158"/>
      <c r="T1187" s="159"/>
      <c r="AT1187" s="154" t="s">
        <v>218</v>
      </c>
      <c r="AU1187" s="154" t="s">
        <v>85</v>
      </c>
      <c r="AV1187" s="13" t="s">
        <v>85</v>
      </c>
      <c r="AW1187" s="13" t="s">
        <v>35</v>
      </c>
      <c r="AX1187" s="13" t="s">
        <v>75</v>
      </c>
      <c r="AY1187" s="154" t="s">
        <v>208</v>
      </c>
    </row>
    <row r="1188" spans="2:65" s="13" customFormat="1" x14ac:dyDescent="0.2">
      <c r="B1188" s="153"/>
      <c r="D1188" s="147" t="s">
        <v>218</v>
      </c>
      <c r="E1188" s="154" t="s">
        <v>19</v>
      </c>
      <c r="F1188" s="155" t="s">
        <v>541</v>
      </c>
      <c r="H1188" s="156">
        <v>12.038</v>
      </c>
      <c r="I1188" s="157"/>
      <c r="L1188" s="153"/>
      <c r="M1188" s="158"/>
      <c r="T1188" s="159"/>
      <c r="AT1188" s="154" t="s">
        <v>218</v>
      </c>
      <c r="AU1188" s="154" t="s">
        <v>85</v>
      </c>
      <c r="AV1188" s="13" t="s">
        <v>85</v>
      </c>
      <c r="AW1188" s="13" t="s">
        <v>35</v>
      </c>
      <c r="AX1188" s="13" t="s">
        <v>75</v>
      </c>
      <c r="AY1188" s="154" t="s">
        <v>208</v>
      </c>
    </row>
    <row r="1189" spans="2:65" s="12" customFormat="1" x14ac:dyDescent="0.2">
      <c r="B1189" s="146"/>
      <c r="D1189" s="147" t="s">
        <v>218</v>
      </c>
      <c r="E1189" s="148" t="s">
        <v>19</v>
      </c>
      <c r="F1189" s="149" t="s">
        <v>542</v>
      </c>
      <c r="H1189" s="148" t="s">
        <v>19</v>
      </c>
      <c r="I1189" s="150"/>
      <c r="L1189" s="146"/>
      <c r="M1189" s="151"/>
      <c r="T1189" s="152"/>
      <c r="AT1189" s="148" t="s">
        <v>218</v>
      </c>
      <c r="AU1189" s="148" t="s">
        <v>85</v>
      </c>
      <c r="AV1189" s="12" t="s">
        <v>83</v>
      </c>
      <c r="AW1189" s="12" t="s">
        <v>35</v>
      </c>
      <c r="AX1189" s="12" t="s">
        <v>75</v>
      </c>
      <c r="AY1189" s="148" t="s">
        <v>208</v>
      </c>
    </row>
    <row r="1190" spans="2:65" s="13" customFormat="1" x14ac:dyDescent="0.2">
      <c r="B1190" s="153"/>
      <c r="D1190" s="147" t="s">
        <v>218</v>
      </c>
      <c r="E1190" s="154" t="s">
        <v>19</v>
      </c>
      <c r="F1190" s="155" t="s">
        <v>543</v>
      </c>
      <c r="H1190" s="156">
        <v>1.8180000000000001</v>
      </c>
      <c r="I1190" s="157"/>
      <c r="L1190" s="153"/>
      <c r="M1190" s="158"/>
      <c r="T1190" s="159"/>
      <c r="AT1190" s="154" t="s">
        <v>218</v>
      </c>
      <c r="AU1190" s="154" t="s">
        <v>85</v>
      </c>
      <c r="AV1190" s="13" t="s">
        <v>85</v>
      </c>
      <c r="AW1190" s="13" t="s">
        <v>35</v>
      </c>
      <c r="AX1190" s="13" t="s">
        <v>75</v>
      </c>
      <c r="AY1190" s="154" t="s">
        <v>208</v>
      </c>
    </row>
    <row r="1191" spans="2:65" s="13" customFormat="1" x14ac:dyDescent="0.2">
      <c r="B1191" s="153"/>
      <c r="D1191" s="147" t="s">
        <v>218</v>
      </c>
      <c r="E1191" s="154" t="s">
        <v>19</v>
      </c>
      <c r="F1191" s="155" t="s">
        <v>544</v>
      </c>
      <c r="H1191" s="156">
        <v>2.3199999999999998</v>
      </c>
      <c r="I1191" s="157"/>
      <c r="L1191" s="153"/>
      <c r="M1191" s="158"/>
      <c r="T1191" s="159"/>
      <c r="AT1191" s="154" t="s">
        <v>218</v>
      </c>
      <c r="AU1191" s="154" t="s">
        <v>85</v>
      </c>
      <c r="AV1191" s="13" t="s">
        <v>85</v>
      </c>
      <c r="AW1191" s="13" t="s">
        <v>35</v>
      </c>
      <c r="AX1191" s="13" t="s">
        <v>75</v>
      </c>
      <c r="AY1191" s="154" t="s">
        <v>208</v>
      </c>
    </row>
    <row r="1192" spans="2:65" s="13" customFormat="1" x14ac:dyDescent="0.2">
      <c r="B1192" s="153"/>
      <c r="D1192" s="147" t="s">
        <v>218</v>
      </c>
      <c r="E1192" s="154" t="s">
        <v>19</v>
      </c>
      <c r="F1192" s="155" t="s">
        <v>545</v>
      </c>
      <c r="H1192" s="156">
        <v>3.21</v>
      </c>
      <c r="I1192" s="157"/>
      <c r="L1192" s="153"/>
      <c r="M1192" s="158"/>
      <c r="T1192" s="159"/>
      <c r="AT1192" s="154" t="s">
        <v>218</v>
      </c>
      <c r="AU1192" s="154" t="s">
        <v>85</v>
      </c>
      <c r="AV1192" s="13" t="s">
        <v>85</v>
      </c>
      <c r="AW1192" s="13" t="s">
        <v>35</v>
      </c>
      <c r="AX1192" s="13" t="s">
        <v>75</v>
      </c>
      <c r="AY1192" s="154" t="s">
        <v>208</v>
      </c>
    </row>
    <row r="1193" spans="2:65" s="12" customFormat="1" x14ac:dyDescent="0.2">
      <c r="B1193" s="146"/>
      <c r="D1193" s="147" t="s">
        <v>218</v>
      </c>
      <c r="E1193" s="148" t="s">
        <v>19</v>
      </c>
      <c r="F1193" s="149" t="s">
        <v>1561</v>
      </c>
      <c r="H1193" s="148" t="s">
        <v>19</v>
      </c>
      <c r="I1193" s="150"/>
      <c r="L1193" s="146"/>
      <c r="M1193" s="151"/>
      <c r="T1193" s="152"/>
      <c r="AT1193" s="148" t="s">
        <v>218</v>
      </c>
      <c r="AU1193" s="148" t="s">
        <v>85</v>
      </c>
      <c r="AV1193" s="12" t="s">
        <v>83</v>
      </c>
      <c r="AW1193" s="12" t="s">
        <v>35</v>
      </c>
      <c r="AX1193" s="12" t="s">
        <v>75</v>
      </c>
      <c r="AY1193" s="148" t="s">
        <v>208</v>
      </c>
    </row>
    <row r="1194" spans="2:65" s="13" customFormat="1" x14ac:dyDescent="0.2">
      <c r="B1194" s="153"/>
      <c r="D1194" s="147" t="s">
        <v>218</v>
      </c>
      <c r="E1194" s="154" t="s">
        <v>19</v>
      </c>
      <c r="F1194" s="155" t="s">
        <v>1581</v>
      </c>
      <c r="H1194" s="156">
        <v>6.8879999999999999</v>
      </c>
      <c r="I1194" s="157"/>
      <c r="L1194" s="153"/>
      <c r="M1194" s="158"/>
      <c r="T1194" s="159"/>
      <c r="AT1194" s="154" t="s">
        <v>218</v>
      </c>
      <c r="AU1194" s="154" t="s">
        <v>85</v>
      </c>
      <c r="AV1194" s="13" t="s">
        <v>85</v>
      </c>
      <c r="AW1194" s="13" t="s">
        <v>35</v>
      </c>
      <c r="AX1194" s="13" t="s">
        <v>75</v>
      </c>
      <c r="AY1194" s="154" t="s">
        <v>208</v>
      </c>
    </row>
    <row r="1195" spans="2:65" s="14" customFormat="1" x14ac:dyDescent="0.2">
      <c r="B1195" s="160"/>
      <c r="D1195" s="147" t="s">
        <v>218</v>
      </c>
      <c r="E1195" s="161" t="s">
        <v>19</v>
      </c>
      <c r="F1195" s="162" t="s">
        <v>221</v>
      </c>
      <c r="H1195" s="163">
        <v>27.364000000000001</v>
      </c>
      <c r="I1195" s="164"/>
      <c r="L1195" s="160"/>
      <c r="M1195" s="165"/>
      <c r="T1195" s="166"/>
      <c r="AT1195" s="161" t="s">
        <v>218</v>
      </c>
      <c r="AU1195" s="161" t="s">
        <v>85</v>
      </c>
      <c r="AV1195" s="14" t="s">
        <v>214</v>
      </c>
      <c r="AW1195" s="14" t="s">
        <v>35</v>
      </c>
      <c r="AX1195" s="14" t="s">
        <v>83</v>
      </c>
      <c r="AY1195" s="161" t="s">
        <v>208</v>
      </c>
    </row>
    <row r="1196" spans="2:65" s="1" customFormat="1" ht="15.75" customHeight="1" x14ac:dyDescent="0.2">
      <c r="B1196" s="33"/>
      <c r="C1196" s="168" t="s">
        <v>1582</v>
      </c>
      <c r="D1196" s="168" t="s">
        <v>346</v>
      </c>
      <c r="E1196" s="169" t="s">
        <v>1573</v>
      </c>
      <c r="F1196" s="170" t="s">
        <v>1574</v>
      </c>
      <c r="G1196" s="171" t="s">
        <v>109</v>
      </c>
      <c r="H1196" s="172">
        <v>27.364000000000001</v>
      </c>
      <c r="I1196" s="173"/>
      <c r="J1196" s="174">
        <f>ROUND(I1196*H1196,2)</f>
        <v>0</v>
      </c>
      <c r="K1196" s="170" t="s">
        <v>213</v>
      </c>
      <c r="L1196" s="175"/>
      <c r="M1196" s="176" t="s">
        <v>19</v>
      </c>
      <c r="N1196" s="177" t="s">
        <v>46</v>
      </c>
      <c r="P1196" s="138">
        <f>O1196*H1196</f>
        <v>0</v>
      </c>
      <c r="Q1196" s="138">
        <v>1.0000000000000001E-5</v>
      </c>
      <c r="R1196" s="138">
        <f>Q1196*H1196</f>
        <v>2.7364000000000002E-4</v>
      </c>
      <c r="S1196" s="138">
        <v>0</v>
      </c>
      <c r="T1196" s="139">
        <f>S1196*H1196</f>
        <v>0</v>
      </c>
      <c r="AR1196" s="140" t="s">
        <v>432</v>
      </c>
      <c r="AT1196" s="140" t="s">
        <v>346</v>
      </c>
      <c r="AU1196" s="140" t="s">
        <v>85</v>
      </c>
      <c r="AY1196" s="18" t="s">
        <v>208</v>
      </c>
      <c r="BE1196" s="141">
        <f>IF(N1196="základní",J1196,0)</f>
        <v>0</v>
      </c>
      <c r="BF1196" s="141">
        <f>IF(N1196="snížená",J1196,0)</f>
        <v>0</v>
      </c>
      <c r="BG1196" s="141">
        <f>IF(N1196="zákl. přenesená",J1196,0)</f>
        <v>0</v>
      </c>
      <c r="BH1196" s="141">
        <f>IF(N1196="sníž. přenesená",J1196,0)</f>
        <v>0</v>
      </c>
      <c r="BI1196" s="141">
        <f>IF(N1196="nulová",J1196,0)</f>
        <v>0</v>
      </c>
      <c r="BJ1196" s="18" t="s">
        <v>83</v>
      </c>
      <c r="BK1196" s="141">
        <f>ROUND(I1196*H1196,2)</f>
        <v>0</v>
      </c>
      <c r="BL1196" s="18" t="s">
        <v>312</v>
      </c>
      <c r="BM1196" s="140" t="s">
        <v>1583</v>
      </c>
    </row>
    <row r="1197" spans="2:65" s="1" customFormat="1" ht="22.25" customHeight="1" x14ac:dyDescent="0.2">
      <c r="B1197" s="33"/>
      <c r="C1197" s="129" t="s">
        <v>1584</v>
      </c>
      <c r="D1197" s="129" t="s">
        <v>210</v>
      </c>
      <c r="E1197" s="130" t="s">
        <v>1585</v>
      </c>
      <c r="F1197" s="131" t="s">
        <v>1586</v>
      </c>
      <c r="G1197" s="132" t="s">
        <v>109</v>
      </c>
      <c r="H1197" s="133">
        <v>569.84</v>
      </c>
      <c r="I1197" s="134"/>
      <c r="J1197" s="135">
        <f>ROUND(I1197*H1197,2)</f>
        <v>0</v>
      </c>
      <c r="K1197" s="131" t="s">
        <v>213</v>
      </c>
      <c r="L1197" s="33"/>
      <c r="M1197" s="136" t="s">
        <v>19</v>
      </c>
      <c r="N1197" s="137" t="s">
        <v>46</v>
      </c>
      <c r="P1197" s="138">
        <f>O1197*H1197</f>
        <v>0</v>
      </c>
      <c r="Q1197" s="138">
        <v>2.0000000000000001E-4</v>
      </c>
      <c r="R1197" s="138">
        <f>Q1197*H1197</f>
        <v>0.11396800000000001</v>
      </c>
      <c r="S1197" s="138">
        <v>0</v>
      </c>
      <c r="T1197" s="139">
        <f>S1197*H1197</f>
        <v>0</v>
      </c>
      <c r="AR1197" s="140" t="s">
        <v>312</v>
      </c>
      <c r="AT1197" s="140" t="s">
        <v>210</v>
      </c>
      <c r="AU1197" s="140" t="s">
        <v>85</v>
      </c>
      <c r="AY1197" s="18" t="s">
        <v>208</v>
      </c>
      <c r="BE1197" s="141">
        <f>IF(N1197="základní",J1197,0)</f>
        <v>0</v>
      </c>
      <c r="BF1197" s="141">
        <f>IF(N1197="snížená",J1197,0)</f>
        <v>0</v>
      </c>
      <c r="BG1197" s="141">
        <f>IF(N1197="zákl. přenesená",J1197,0)</f>
        <v>0</v>
      </c>
      <c r="BH1197" s="141">
        <f>IF(N1197="sníž. přenesená",J1197,0)</f>
        <v>0</v>
      </c>
      <c r="BI1197" s="141">
        <f>IF(N1197="nulová",J1197,0)</f>
        <v>0</v>
      </c>
      <c r="BJ1197" s="18" t="s">
        <v>83</v>
      </c>
      <c r="BK1197" s="141">
        <f>ROUND(I1197*H1197,2)</f>
        <v>0</v>
      </c>
      <c r="BL1197" s="18" t="s">
        <v>312</v>
      </c>
      <c r="BM1197" s="140" t="s">
        <v>1587</v>
      </c>
    </row>
    <row r="1198" spans="2:65" s="1" customFormat="1" x14ac:dyDescent="0.2">
      <c r="B1198" s="33"/>
      <c r="D1198" s="142" t="s">
        <v>216</v>
      </c>
      <c r="F1198" s="143" t="s">
        <v>1588</v>
      </c>
      <c r="I1198" s="144"/>
      <c r="L1198" s="33"/>
      <c r="M1198" s="145"/>
      <c r="T1198" s="54"/>
      <c r="AT1198" s="18" t="s">
        <v>216</v>
      </c>
      <c r="AU1198" s="18" t="s">
        <v>85</v>
      </c>
    </row>
    <row r="1199" spans="2:65" s="1" customFormat="1" ht="24.75" customHeight="1" x14ac:dyDescent="0.2">
      <c r="B1199" s="33"/>
      <c r="C1199" s="129" t="s">
        <v>1589</v>
      </c>
      <c r="D1199" s="129" t="s">
        <v>210</v>
      </c>
      <c r="E1199" s="130" t="s">
        <v>1590</v>
      </c>
      <c r="F1199" s="131" t="s">
        <v>1591</v>
      </c>
      <c r="G1199" s="132" t="s">
        <v>109</v>
      </c>
      <c r="H1199" s="133">
        <v>569.84</v>
      </c>
      <c r="I1199" s="134"/>
      <c r="J1199" s="135">
        <f>ROUND(I1199*H1199,2)</f>
        <v>0</v>
      </c>
      <c r="K1199" s="131" t="s">
        <v>213</v>
      </c>
      <c r="L1199" s="33"/>
      <c r="M1199" s="136" t="s">
        <v>19</v>
      </c>
      <c r="N1199" s="137" t="s">
        <v>46</v>
      </c>
      <c r="P1199" s="138">
        <f>O1199*H1199</f>
        <v>0</v>
      </c>
      <c r="Q1199" s="138">
        <v>2.9E-4</v>
      </c>
      <c r="R1199" s="138">
        <f>Q1199*H1199</f>
        <v>0.1652536</v>
      </c>
      <c r="S1199" s="138">
        <v>0</v>
      </c>
      <c r="T1199" s="139">
        <f>S1199*H1199</f>
        <v>0</v>
      </c>
      <c r="AR1199" s="140" t="s">
        <v>312</v>
      </c>
      <c r="AT1199" s="140" t="s">
        <v>210</v>
      </c>
      <c r="AU1199" s="140" t="s">
        <v>85</v>
      </c>
      <c r="AY1199" s="18" t="s">
        <v>208</v>
      </c>
      <c r="BE1199" s="141">
        <f>IF(N1199="základní",J1199,0)</f>
        <v>0</v>
      </c>
      <c r="BF1199" s="141">
        <f>IF(N1199="snížená",J1199,0)</f>
        <v>0</v>
      </c>
      <c r="BG1199" s="141">
        <f>IF(N1199="zákl. přenesená",J1199,0)</f>
        <v>0</v>
      </c>
      <c r="BH1199" s="141">
        <f>IF(N1199="sníž. přenesená",J1199,0)</f>
        <v>0</v>
      </c>
      <c r="BI1199" s="141">
        <f>IF(N1199="nulová",J1199,0)</f>
        <v>0</v>
      </c>
      <c r="BJ1199" s="18" t="s">
        <v>83</v>
      </c>
      <c r="BK1199" s="141">
        <f>ROUND(I1199*H1199,2)</f>
        <v>0</v>
      </c>
      <c r="BL1199" s="18" t="s">
        <v>312</v>
      </c>
      <c r="BM1199" s="140" t="s">
        <v>1592</v>
      </c>
    </row>
    <row r="1200" spans="2:65" s="1" customFormat="1" x14ac:dyDescent="0.2">
      <c r="B1200" s="33"/>
      <c r="D1200" s="142" t="s">
        <v>216</v>
      </c>
      <c r="F1200" s="143" t="s">
        <v>1593</v>
      </c>
      <c r="I1200" s="144"/>
      <c r="L1200" s="33"/>
      <c r="M1200" s="145"/>
      <c r="T1200" s="54"/>
      <c r="AT1200" s="18" t="s">
        <v>216</v>
      </c>
      <c r="AU1200" s="18" t="s">
        <v>85</v>
      </c>
    </row>
    <row r="1201" spans="2:51" s="12" customFormat="1" x14ac:dyDescent="0.2">
      <c r="B1201" s="146"/>
      <c r="D1201" s="147" t="s">
        <v>218</v>
      </c>
      <c r="E1201" s="148" t="s">
        <v>19</v>
      </c>
      <c r="F1201" s="149" t="s">
        <v>1544</v>
      </c>
      <c r="H1201" s="148" t="s">
        <v>19</v>
      </c>
      <c r="I1201" s="150"/>
      <c r="L1201" s="146"/>
      <c r="M1201" s="151"/>
      <c r="T1201" s="152"/>
      <c r="AT1201" s="148" t="s">
        <v>218</v>
      </c>
      <c r="AU1201" s="148" t="s">
        <v>85</v>
      </c>
      <c r="AV1201" s="12" t="s">
        <v>83</v>
      </c>
      <c r="AW1201" s="12" t="s">
        <v>35</v>
      </c>
      <c r="AX1201" s="12" t="s">
        <v>75</v>
      </c>
      <c r="AY1201" s="148" t="s">
        <v>208</v>
      </c>
    </row>
    <row r="1202" spans="2:51" s="13" customFormat="1" x14ac:dyDescent="0.2">
      <c r="B1202" s="153"/>
      <c r="D1202" s="147" t="s">
        <v>218</v>
      </c>
      <c r="E1202" s="154" t="s">
        <v>19</v>
      </c>
      <c r="F1202" s="155" t="s">
        <v>1594</v>
      </c>
      <c r="H1202" s="156">
        <v>145.26599999999999</v>
      </c>
      <c r="I1202" s="157"/>
      <c r="L1202" s="153"/>
      <c r="M1202" s="158"/>
      <c r="T1202" s="159"/>
      <c r="AT1202" s="154" t="s">
        <v>218</v>
      </c>
      <c r="AU1202" s="154" t="s">
        <v>85</v>
      </c>
      <c r="AV1202" s="13" t="s">
        <v>85</v>
      </c>
      <c r="AW1202" s="13" t="s">
        <v>35</v>
      </c>
      <c r="AX1202" s="13" t="s">
        <v>75</v>
      </c>
      <c r="AY1202" s="154" t="s">
        <v>208</v>
      </c>
    </row>
    <row r="1203" spans="2:51" s="12" customFormat="1" x14ac:dyDescent="0.2">
      <c r="B1203" s="146"/>
      <c r="D1203" s="147" t="s">
        <v>218</v>
      </c>
      <c r="E1203" s="148" t="s">
        <v>19</v>
      </c>
      <c r="F1203" s="149" t="s">
        <v>1546</v>
      </c>
      <c r="H1203" s="148" t="s">
        <v>19</v>
      </c>
      <c r="I1203" s="150"/>
      <c r="L1203" s="146"/>
      <c r="M1203" s="151"/>
      <c r="T1203" s="152"/>
      <c r="AT1203" s="148" t="s">
        <v>218</v>
      </c>
      <c r="AU1203" s="148" t="s">
        <v>85</v>
      </c>
      <c r="AV1203" s="12" t="s">
        <v>83</v>
      </c>
      <c r="AW1203" s="12" t="s">
        <v>35</v>
      </c>
      <c r="AX1203" s="12" t="s">
        <v>75</v>
      </c>
      <c r="AY1203" s="148" t="s">
        <v>208</v>
      </c>
    </row>
    <row r="1204" spans="2:51" s="13" customFormat="1" x14ac:dyDescent="0.2">
      <c r="B1204" s="153"/>
      <c r="D1204" s="147" t="s">
        <v>218</v>
      </c>
      <c r="E1204" s="154" t="s">
        <v>19</v>
      </c>
      <c r="F1204" s="155" t="s">
        <v>1595</v>
      </c>
      <c r="H1204" s="156">
        <v>456.49</v>
      </c>
      <c r="I1204" s="157"/>
      <c r="L1204" s="153"/>
      <c r="M1204" s="158"/>
      <c r="T1204" s="159"/>
      <c r="AT1204" s="154" t="s">
        <v>218</v>
      </c>
      <c r="AU1204" s="154" t="s">
        <v>85</v>
      </c>
      <c r="AV1204" s="13" t="s">
        <v>85</v>
      </c>
      <c r="AW1204" s="13" t="s">
        <v>35</v>
      </c>
      <c r="AX1204" s="13" t="s">
        <v>75</v>
      </c>
      <c r="AY1204" s="154" t="s">
        <v>208</v>
      </c>
    </row>
    <row r="1205" spans="2:51" s="13" customFormat="1" x14ac:dyDescent="0.2">
      <c r="B1205" s="153"/>
      <c r="D1205" s="147" t="s">
        <v>218</v>
      </c>
      <c r="E1205" s="154" t="s">
        <v>19</v>
      </c>
      <c r="F1205" s="155" t="s">
        <v>1596</v>
      </c>
      <c r="H1205" s="156">
        <v>12</v>
      </c>
      <c r="I1205" s="157"/>
      <c r="L1205" s="153"/>
      <c r="M1205" s="158"/>
      <c r="T1205" s="159"/>
      <c r="AT1205" s="154" t="s">
        <v>218</v>
      </c>
      <c r="AU1205" s="154" t="s">
        <v>85</v>
      </c>
      <c r="AV1205" s="13" t="s">
        <v>85</v>
      </c>
      <c r="AW1205" s="13" t="s">
        <v>35</v>
      </c>
      <c r="AX1205" s="13" t="s">
        <v>75</v>
      </c>
      <c r="AY1205" s="154" t="s">
        <v>208</v>
      </c>
    </row>
    <row r="1206" spans="2:51" s="12" customFormat="1" x14ac:dyDescent="0.2">
      <c r="B1206" s="146"/>
      <c r="D1206" s="147" t="s">
        <v>218</v>
      </c>
      <c r="E1206" s="148" t="s">
        <v>19</v>
      </c>
      <c r="F1206" s="149" t="s">
        <v>1549</v>
      </c>
      <c r="H1206" s="148" t="s">
        <v>19</v>
      </c>
      <c r="I1206" s="150"/>
      <c r="L1206" s="146"/>
      <c r="M1206" s="151"/>
      <c r="T1206" s="152"/>
      <c r="AT1206" s="148" t="s">
        <v>218</v>
      </c>
      <c r="AU1206" s="148" t="s">
        <v>85</v>
      </c>
      <c r="AV1206" s="12" t="s">
        <v>83</v>
      </c>
      <c r="AW1206" s="12" t="s">
        <v>35</v>
      </c>
      <c r="AX1206" s="12" t="s">
        <v>75</v>
      </c>
      <c r="AY1206" s="148" t="s">
        <v>208</v>
      </c>
    </row>
    <row r="1207" spans="2:51" s="13" customFormat="1" x14ac:dyDescent="0.2">
      <c r="B1207" s="153"/>
      <c r="D1207" s="147" t="s">
        <v>218</v>
      </c>
      <c r="E1207" s="154" t="s">
        <v>19</v>
      </c>
      <c r="F1207" s="155" t="s">
        <v>1550</v>
      </c>
      <c r="H1207" s="156">
        <v>-43.915999999999997</v>
      </c>
      <c r="I1207" s="157"/>
      <c r="L1207" s="153"/>
      <c r="M1207" s="158"/>
      <c r="T1207" s="159"/>
      <c r="AT1207" s="154" t="s">
        <v>218</v>
      </c>
      <c r="AU1207" s="154" t="s">
        <v>85</v>
      </c>
      <c r="AV1207" s="13" t="s">
        <v>85</v>
      </c>
      <c r="AW1207" s="13" t="s">
        <v>35</v>
      </c>
      <c r="AX1207" s="13" t="s">
        <v>75</v>
      </c>
      <c r="AY1207" s="154" t="s">
        <v>208</v>
      </c>
    </row>
    <row r="1208" spans="2:51" s="14" customFormat="1" x14ac:dyDescent="0.2">
      <c r="B1208" s="160"/>
      <c r="D1208" s="147" t="s">
        <v>218</v>
      </c>
      <c r="E1208" s="161" t="s">
        <v>19</v>
      </c>
      <c r="F1208" s="162" t="s">
        <v>221</v>
      </c>
      <c r="H1208" s="163">
        <v>569.84</v>
      </c>
      <c r="I1208" s="164"/>
      <c r="L1208" s="160"/>
      <c r="M1208" s="185"/>
      <c r="N1208" s="186"/>
      <c r="O1208" s="186"/>
      <c r="P1208" s="186"/>
      <c r="Q1208" s="186"/>
      <c r="R1208" s="186"/>
      <c r="S1208" s="186"/>
      <c r="T1208" s="187"/>
      <c r="AT1208" s="161" t="s">
        <v>218</v>
      </c>
      <c r="AU1208" s="161" t="s">
        <v>85</v>
      </c>
      <c r="AV1208" s="14" t="s">
        <v>214</v>
      </c>
      <c r="AW1208" s="14" t="s">
        <v>35</v>
      </c>
      <c r="AX1208" s="14" t="s">
        <v>83</v>
      </c>
      <c r="AY1208" s="161" t="s">
        <v>208</v>
      </c>
    </row>
    <row r="1209" spans="2:51" s="1" customFormat="1" ht="6.9" customHeight="1" x14ac:dyDescent="0.2">
      <c r="B1209" s="42"/>
      <c r="C1209" s="43"/>
      <c r="D1209" s="43"/>
      <c r="E1209" s="43"/>
      <c r="F1209" s="43"/>
      <c r="G1209" s="43"/>
      <c r="H1209" s="43"/>
      <c r="I1209" s="43"/>
      <c r="J1209" s="43"/>
      <c r="K1209" s="43"/>
      <c r="L1209" s="33"/>
    </row>
  </sheetData>
  <sheetProtection algorithmName="SHA-512" hashValue="YnsebkVD3Kttngd28olOpfCi2EWbDM7ISiF5Z5ziBtnx59xv4r/Unq4SCt/5Wan18JfhCKkjOofao7pB8/Hdkg==" saltValue="jsk7hRbd5qanVRzstV+y7g9YaIgXNhiNCCzvII0R5TipZ+fwtZRxqN1HDhLjTIDAghgTs2iYpTX9vBuD6kskYA==" spinCount="100000" sheet="1" objects="1" scenarios="1" formatColumns="0" formatRows="0" autoFilter="0"/>
  <autoFilter ref="C100:K1208" xr:uid="{00000000-0009-0000-0000-000001000000}"/>
  <mergeCells count="9">
    <mergeCell ref="E50:H50"/>
    <mergeCell ref="E91:H91"/>
    <mergeCell ref="E93:H93"/>
    <mergeCell ref="L2:V2"/>
    <mergeCell ref="E7:H7"/>
    <mergeCell ref="E9:H9"/>
    <mergeCell ref="E18:H18"/>
    <mergeCell ref="E27:H27"/>
    <mergeCell ref="E48:H48"/>
  </mergeCells>
  <hyperlinks>
    <hyperlink ref="F105" r:id="rId1" xr:uid="{00000000-0004-0000-0100-000000000000}"/>
    <hyperlink ref="F110" r:id="rId2" xr:uid="{00000000-0004-0000-0100-000001000000}"/>
    <hyperlink ref="F114" r:id="rId3" xr:uid="{00000000-0004-0000-0100-000002000000}"/>
    <hyperlink ref="F119" r:id="rId4" xr:uid="{00000000-0004-0000-0100-000003000000}"/>
    <hyperlink ref="F124" r:id="rId5" xr:uid="{00000000-0004-0000-0100-000004000000}"/>
    <hyperlink ref="F126" r:id="rId6" xr:uid="{00000000-0004-0000-0100-000005000000}"/>
    <hyperlink ref="F131" r:id="rId7" xr:uid="{00000000-0004-0000-0100-000006000000}"/>
    <hyperlink ref="F134" r:id="rId8" xr:uid="{00000000-0004-0000-0100-000007000000}"/>
    <hyperlink ref="F138" r:id="rId9" xr:uid="{00000000-0004-0000-0100-000008000000}"/>
    <hyperlink ref="F143" r:id="rId10" xr:uid="{00000000-0004-0000-0100-000009000000}"/>
    <hyperlink ref="F147" r:id="rId11" xr:uid="{00000000-0004-0000-0100-00000A000000}"/>
    <hyperlink ref="F153" r:id="rId12" xr:uid="{00000000-0004-0000-0100-00000B000000}"/>
    <hyperlink ref="F158" r:id="rId13" xr:uid="{00000000-0004-0000-0100-00000C000000}"/>
    <hyperlink ref="F163" r:id="rId14" xr:uid="{00000000-0004-0000-0100-00000D000000}"/>
    <hyperlink ref="F172" r:id="rId15" xr:uid="{00000000-0004-0000-0100-00000E000000}"/>
    <hyperlink ref="F177" r:id="rId16" xr:uid="{00000000-0004-0000-0100-00000F000000}"/>
    <hyperlink ref="F182" r:id="rId17" xr:uid="{00000000-0004-0000-0100-000010000000}"/>
    <hyperlink ref="F187" r:id="rId18" xr:uid="{00000000-0004-0000-0100-000011000000}"/>
    <hyperlink ref="F202" r:id="rId19" xr:uid="{00000000-0004-0000-0100-000012000000}"/>
    <hyperlink ref="F212" r:id="rId20" xr:uid="{00000000-0004-0000-0100-000013000000}"/>
    <hyperlink ref="F220" r:id="rId21" xr:uid="{00000000-0004-0000-0100-000014000000}"/>
    <hyperlink ref="F228" r:id="rId22" xr:uid="{00000000-0004-0000-0100-000015000000}"/>
    <hyperlink ref="F236" r:id="rId23" xr:uid="{00000000-0004-0000-0100-000016000000}"/>
    <hyperlink ref="F242" r:id="rId24" xr:uid="{00000000-0004-0000-0100-000017000000}"/>
    <hyperlink ref="F248" r:id="rId25" xr:uid="{00000000-0004-0000-0100-000018000000}"/>
    <hyperlink ref="F254" r:id="rId26" xr:uid="{00000000-0004-0000-0100-000019000000}"/>
    <hyperlink ref="F262" r:id="rId27" xr:uid="{00000000-0004-0000-0100-00001A000000}"/>
    <hyperlink ref="F267" r:id="rId28" xr:uid="{00000000-0004-0000-0100-00001B000000}"/>
    <hyperlink ref="F272" r:id="rId29" xr:uid="{00000000-0004-0000-0100-00001C000000}"/>
    <hyperlink ref="F280" r:id="rId30" xr:uid="{00000000-0004-0000-0100-00001D000000}"/>
    <hyperlink ref="F282" r:id="rId31" xr:uid="{00000000-0004-0000-0100-00001E000000}"/>
    <hyperlink ref="F285" r:id="rId32" xr:uid="{00000000-0004-0000-0100-00001F000000}"/>
    <hyperlink ref="F289" r:id="rId33" xr:uid="{00000000-0004-0000-0100-000020000000}"/>
    <hyperlink ref="F294" r:id="rId34" xr:uid="{00000000-0004-0000-0100-000021000000}"/>
    <hyperlink ref="F301" r:id="rId35" xr:uid="{00000000-0004-0000-0100-000022000000}"/>
    <hyperlink ref="F306" r:id="rId36" xr:uid="{00000000-0004-0000-0100-000023000000}"/>
    <hyperlink ref="F313" r:id="rId37" xr:uid="{00000000-0004-0000-0100-000024000000}"/>
    <hyperlink ref="F319" r:id="rId38" xr:uid="{00000000-0004-0000-0100-000025000000}"/>
    <hyperlink ref="F342" r:id="rId39" xr:uid="{00000000-0004-0000-0100-000026000000}"/>
    <hyperlink ref="F346" r:id="rId40" xr:uid="{00000000-0004-0000-0100-000027000000}"/>
    <hyperlink ref="F350" r:id="rId41" xr:uid="{00000000-0004-0000-0100-000028000000}"/>
    <hyperlink ref="F354" r:id="rId42" xr:uid="{00000000-0004-0000-0100-000029000000}"/>
    <hyperlink ref="F358" r:id="rId43" xr:uid="{00000000-0004-0000-0100-00002A000000}"/>
    <hyperlink ref="F371" r:id="rId44" xr:uid="{00000000-0004-0000-0100-00002B000000}"/>
    <hyperlink ref="F384" r:id="rId45" xr:uid="{00000000-0004-0000-0100-00002C000000}"/>
    <hyperlink ref="F393" r:id="rId46" xr:uid="{00000000-0004-0000-0100-00002D000000}"/>
    <hyperlink ref="F397" r:id="rId47" xr:uid="{00000000-0004-0000-0100-00002E000000}"/>
    <hyperlink ref="F401" r:id="rId48" xr:uid="{00000000-0004-0000-0100-00002F000000}"/>
    <hyperlink ref="F405" r:id="rId49" xr:uid="{00000000-0004-0000-0100-000030000000}"/>
    <hyperlink ref="F410" r:id="rId50" xr:uid="{00000000-0004-0000-0100-000031000000}"/>
    <hyperlink ref="F415" r:id="rId51" xr:uid="{00000000-0004-0000-0100-000032000000}"/>
    <hyperlink ref="F425" r:id="rId52" xr:uid="{00000000-0004-0000-0100-000033000000}"/>
    <hyperlink ref="F431" r:id="rId53" xr:uid="{00000000-0004-0000-0100-000034000000}"/>
    <hyperlink ref="F436" r:id="rId54" xr:uid="{00000000-0004-0000-0100-000035000000}"/>
    <hyperlink ref="F453" r:id="rId55" xr:uid="{00000000-0004-0000-0100-000036000000}"/>
    <hyperlink ref="F464" r:id="rId56" xr:uid="{00000000-0004-0000-0100-000037000000}"/>
    <hyperlink ref="F466" r:id="rId57" xr:uid="{00000000-0004-0000-0100-000038000000}"/>
    <hyperlink ref="F471" r:id="rId58" xr:uid="{00000000-0004-0000-0100-000039000000}"/>
    <hyperlink ref="F477" r:id="rId59" xr:uid="{00000000-0004-0000-0100-00003A000000}"/>
    <hyperlink ref="F482" r:id="rId60" xr:uid="{00000000-0004-0000-0100-00003B000000}"/>
    <hyperlink ref="F490" r:id="rId61" xr:uid="{00000000-0004-0000-0100-00003C000000}"/>
    <hyperlink ref="F498" r:id="rId62" xr:uid="{00000000-0004-0000-0100-00003D000000}"/>
    <hyperlink ref="F508" r:id="rId63" xr:uid="{00000000-0004-0000-0100-00003E000000}"/>
    <hyperlink ref="F518" r:id="rId64" xr:uid="{00000000-0004-0000-0100-00003F000000}"/>
    <hyperlink ref="F524" r:id="rId65" xr:uid="{00000000-0004-0000-0100-000040000000}"/>
    <hyperlink ref="F529" r:id="rId66" xr:uid="{00000000-0004-0000-0100-000041000000}"/>
    <hyperlink ref="F534" r:id="rId67" xr:uid="{00000000-0004-0000-0100-000042000000}"/>
    <hyperlink ref="F540" r:id="rId68" xr:uid="{00000000-0004-0000-0100-000043000000}"/>
    <hyperlink ref="F546" r:id="rId69" xr:uid="{00000000-0004-0000-0100-000044000000}"/>
    <hyperlink ref="F551" r:id="rId70" xr:uid="{00000000-0004-0000-0100-000045000000}"/>
    <hyperlink ref="F553" r:id="rId71" xr:uid="{00000000-0004-0000-0100-000046000000}"/>
    <hyperlink ref="F571" r:id="rId72" xr:uid="{00000000-0004-0000-0100-000047000000}"/>
    <hyperlink ref="F576" r:id="rId73" xr:uid="{00000000-0004-0000-0100-000048000000}"/>
    <hyperlink ref="F580" r:id="rId74" xr:uid="{00000000-0004-0000-0100-000049000000}"/>
    <hyperlink ref="F588" r:id="rId75" xr:uid="{00000000-0004-0000-0100-00004A000000}"/>
    <hyperlink ref="F590" r:id="rId76" xr:uid="{00000000-0004-0000-0100-00004B000000}"/>
    <hyperlink ref="F592" r:id="rId77" xr:uid="{00000000-0004-0000-0100-00004C000000}"/>
    <hyperlink ref="F595" r:id="rId78" xr:uid="{00000000-0004-0000-0100-00004D000000}"/>
    <hyperlink ref="F598" r:id="rId79" xr:uid="{00000000-0004-0000-0100-00004E000000}"/>
    <hyperlink ref="F602" r:id="rId80" xr:uid="{00000000-0004-0000-0100-00004F000000}"/>
    <hyperlink ref="F609" r:id="rId81" xr:uid="{00000000-0004-0000-0100-000050000000}"/>
    <hyperlink ref="F615" r:id="rId82" xr:uid="{00000000-0004-0000-0100-000051000000}"/>
    <hyperlink ref="F627" r:id="rId83" xr:uid="{00000000-0004-0000-0100-000052000000}"/>
    <hyperlink ref="F650" r:id="rId84" xr:uid="{00000000-0004-0000-0100-000053000000}"/>
    <hyperlink ref="F659" r:id="rId85" xr:uid="{00000000-0004-0000-0100-000054000000}"/>
    <hyperlink ref="F662" r:id="rId86" xr:uid="{00000000-0004-0000-0100-000055000000}"/>
    <hyperlink ref="F669" r:id="rId87" xr:uid="{00000000-0004-0000-0100-000056000000}"/>
    <hyperlink ref="F672" r:id="rId88" xr:uid="{00000000-0004-0000-0100-000057000000}"/>
    <hyperlink ref="F682" r:id="rId89" xr:uid="{00000000-0004-0000-0100-000058000000}"/>
    <hyperlink ref="F685" r:id="rId90" xr:uid="{00000000-0004-0000-0100-000059000000}"/>
    <hyperlink ref="F690" r:id="rId91" xr:uid="{00000000-0004-0000-0100-00005A000000}"/>
    <hyperlink ref="F694" r:id="rId92" xr:uid="{00000000-0004-0000-0100-00005B000000}"/>
    <hyperlink ref="F696" r:id="rId93" xr:uid="{00000000-0004-0000-0100-00005C000000}"/>
    <hyperlink ref="F700" r:id="rId94" xr:uid="{00000000-0004-0000-0100-00005D000000}"/>
    <hyperlink ref="F708" r:id="rId95" xr:uid="{00000000-0004-0000-0100-00005E000000}"/>
    <hyperlink ref="F712" r:id="rId96" xr:uid="{00000000-0004-0000-0100-00005F000000}"/>
    <hyperlink ref="F716" r:id="rId97" xr:uid="{00000000-0004-0000-0100-000060000000}"/>
    <hyperlink ref="F720" r:id="rId98" xr:uid="{00000000-0004-0000-0100-000061000000}"/>
    <hyperlink ref="F736" r:id="rId99" xr:uid="{00000000-0004-0000-0100-000062000000}"/>
    <hyperlink ref="F743" r:id="rId100" xr:uid="{00000000-0004-0000-0100-000063000000}"/>
    <hyperlink ref="F747" r:id="rId101" xr:uid="{00000000-0004-0000-0100-000064000000}"/>
    <hyperlink ref="F776" r:id="rId102" xr:uid="{00000000-0004-0000-0100-000065000000}"/>
    <hyperlink ref="F779" r:id="rId103" xr:uid="{00000000-0004-0000-0100-000066000000}"/>
    <hyperlink ref="F785" r:id="rId104" xr:uid="{00000000-0004-0000-0100-000067000000}"/>
    <hyperlink ref="F788" r:id="rId105" xr:uid="{00000000-0004-0000-0100-000068000000}"/>
    <hyperlink ref="F798" r:id="rId106" xr:uid="{00000000-0004-0000-0100-000069000000}"/>
    <hyperlink ref="F801" r:id="rId107" xr:uid="{00000000-0004-0000-0100-00006A000000}"/>
    <hyperlink ref="F809" r:id="rId108" xr:uid="{00000000-0004-0000-0100-00006B000000}"/>
    <hyperlink ref="F817" r:id="rId109" xr:uid="{00000000-0004-0000-0100-00006C000000}"/>
    <hyperlink ref="F827" r:id="rId110" xr:uid="{00000000-0004-0000-0100-00006D000000}"/>
    <hyperlink ref="F837" r:id="rId111" xr:uid="{00000000-0004-0000-0100-00006E000000}"/>
    <hyperlink ref="F845" r:id="rId112" xr:uid="{00000000-0004-0000-0100-00006F000000}"/>
    <hyperlink ref="F855" r:id="rId113" xr:uid="{00000000-0004-0000-0100-000070000000}"/>
    <hyperlink ref="F863" r:id="rId114" xr:uid="{00000000-0004-0000-0100-000071000000}"/>
    <hyperlink ref="F871" r:id="rId115" xr:uid="{00000000-0004-0000-0100-000072000000}"/>
    <hyperlink ref="F874" r:id="rId116" xr:uid="{00000000-0004-0000-0100-000073000000}"/>
    <hyperlink ref="F879" r:id="rId117" xr:uid="{00000000-0004-0000-0100-000074000000}"/>
    <hyperlink ref="F884" r:id="rId118" xr:uid="{00000000-0004-0000-0100-000075000000}"/>
    <hyperlink ref="F889" r:id="rId119" xr:uid="{00000000-0004-0000-0100-000076000000}"/>
    <hyperlink ref="F906" r:id="rId120" xr:uid="{00000000-0004-0000-0100-000077000000}"/>
    <hyperlink ref="F921" r:id="rId121" xr:uid="{00000000-0004-0000-0100-000078000000}"/>
    <hyperlink ref="F923" r:id="rId122" xr:uid="{00000000-0004-0000-0100-000079000000}"/>
    <hyperlink ref="F946" r:id="rId123" xr:uid="{00000000-0004-0000-0100-00007A000000}"/>
    <hyperlink ref="F956" r:id="rId124" xr:uid="{00000000-0004-0000-0100-00007B000000}"/>
    <hyperlink ref="F964" r:id="rId125" xr:uid="{00000000-0004-0000-0100-00007C000000}"/>
    <hyperlink ref="F969" r:id="rId126" xr:uid="{00000000-0004-0000-0100-00007D000000}"/>
    <hyperlink ref="F977" r:id="rId127" xr:uid="{00000000-0004-0000-0100-00007E000000}"/>
    <hyperlink ref="F983" r:id="rId128" xr:uid="{00000000-0004-0000-0100-00007F000000}"/>
    <hyperlink ref="F991" r:id="rId129" xr:uid="{00000000-0004-0000-0100-000080000000}"/>
    <hyperlink ref="F996" r:id="rId130" xr:uid="{00000000-0004-0000-0100-000081000000}"/>
    <hyperlink ref="F999" r:id="rId131" xr:uid="{00000000-0004-0000-0100-000082000000}"/>
    <hyperlink ref="F1003" r:id="rId132" xr:uid="{00000000-0004-0000-0100-000083000000}"/>
    <hyperlink ref="F1007" r:id="rId133" xr:uid="{00000000-0004-0000-0100-000084000000}"/>
    <hyperlink ref="F1015" r:id="rId134" xr:uid="{00000000-0004-0000-0100-000085000000}"/>
    <hyperlink ref="F1023" r:id="rId135" xr:uid="{00000000-0004-0000-0100-000086000000}"/>
    <hyperlink ref="F1030" r:id="rId136" xr:uid="{00000000-0004-0000-0100-000087000000}"/>
    <hyperlink ref="F1041" r:id="rId137" xr:uid="{00000000-0004-0000-0100-000088000000}"/>
    <hyperlink ref="F1048" r:id="rId138" xr:uid="{00000000-0004-0000-0100-000089000000}"/>
    <hyperlink ref="F1065" r:id="rId139" xr:uid="{00000000-0004-0000-0100-00008A000000}"/>
    <hyperlink ref="F1067" r:id="rId140" xr:uid="{00000000-0004-0000-0100-00008B000000}"/>
    <hyperlink ref="F1069" r:id="rId141" xr:uid="{00000000-0004-0000-0100-00008C000000}"/>
    <hyperlink ref="F1071" r:id="rId142" xr:uid="{00000000-0004-0000-0100-00008D000000}"/>
    <hyperlink ref="F1073" r:id="rId143" xr:uid="{00000000-0004-0000-0100-00008E000000}"/>
    <hyperlink ref="F1077" r:id="rId144" xr:uid="{00000000-0004-0000-0100-00008F000000}"/>
    <hyperlink ref="F1080" r:id="rId145" xr:uid="{00000000-0004-0000-0100-000090000000}"/>
    <hyperlink ref="F1084" r:id="rId146" xr:uid="{00000000-0004-0000-0100-000091000000}"/>
    <hyperlink ref="F1089" r:id="rId147" xr:uid="{00000000-0004-0000-0100-000092000000}"/>
    <hyperlink ref="F1093" r:id="rId148" xr:uid="{00000000-0004-0000-0100-000093000000}"/>
    <hyperlink ref="F1096" r:id="rId149" xr:uid="{00000000-0004-0000-0100-000094000000}"/>
    <hyperlink ref="F1100" r:id="rId150" xr:uid="{00000000-0004-0000-0100-000095000000}"/>
    <hyperlink ref="F1104" r:id="rId151" xr:uid="{00000000-0004-0000-0100-000096000000}"/>
    <hyperlink ref="F1108" r:id="rId152" xr:uid="{00000000-0004-0000-0100-000097000000}"/>
    <hyperlink ref="F1117" r:id="rId153" xr:uid="{00000000-0004-0000-0100-000098000000}"/>
    <hyperlink ref="F1119" r:id="rId154" xr:uid="{00000000-0004-0000-0100-000099000000}"/>
    <hyperlink ref="F1123" r:id="rId155" xr:uid="{00000000-0004-0000-0100-00009A000000}"/>
    <hyperlink ref="F1127" r:id="rId156" xr:uid="{00000000-0004-0000-0100-00009B000000}"/>
    <hyperlink ref="F1131" r:id="rId157" xr:uid="{00000000-0004-0000-0100-00009C000000}"/>
    <hyperlink ref="F1136" r:id="rId158" xr:uid="{00000000-0004-0000-0100-00009D000000}"/>
    <hyperlink ref="F1141" r:id="rId159" xr:uid="{00000000-0004-0000-0100-00009E000000}"/>
    <hyperlink ref="F1148" r:id="rId160" xr:uid="{00000000-0004-0000-0100-00009F000000}"/>
    <hyperlink ref="F1159" r:id="rId161" xr:uid="{00000000-0004-0000-0100-0000A0000000}"/>
    <hyperlink ref="F1161" r:id="rId162" xr:uid="{00000000-0004-0000-0100-0000A1000000}"/>
    <hyperlink ref="F1177" r:id="rId163" xr:uid="{00000000-0004-0000-0100-0000A2000000}"/>
    <hyperlink ref="F1182" r:id="rId164" xr:uid="{00000000-0004-0000-0100-0000A3000000}"/>
    <hyperlink ref="F1198" r:id="rId165" xr:uid="{00000000-0004-0000-0100-0000A4000000}"/>
    <hyperlink ref="F1200" r:id="rId166" xr:uid="{00000000-0004-0000-0100-0000A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6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431"/>
  <sheetViews>
    <sheetView showGridLines="0" workbookViewId="0"/>
  </sheetViews>
  <sheetFormatPr defaultRowHeight="10" x14ac:dyDescent="0.2"/>
  <cols>
    <col min="1" max="1" width="8.109375" customWidth="1"/>
    <col min="2" max="2" width="1.109375" customWidth="1"/>
    <col min="3" max="3" width="4.109375" customWidth="1"/>
    <col min="4" max="4" width="4.33203125" customWidth="1"/>
    <col min="5" max="5" width="16.88671875" customWidth="1"/>
    <col min="6" max="6" width="99" customWidth="1"/>
    <col min="7" max="7" width="7.33203125" customWidth="1"/>
    <col min="8" max="8" width="13.6640625" customWidth="1"/>
    <col min="9" max="9" width="15.44140625" customWidth="1"/>
    <col min="10" max="11" width="21.88671875" customWidth="1"/>
    <col min="12" max="12" width="9.109375" customWidth="1"/>
    <col min="13" max="13" width="10.5546875" hidden="1" customWidth="1"/>
    <col min="14" max="14" width="9.109375" hidden="1"/>
    <col min="15" max="20" width="13.88671875" hidden="1" customWidth="1"/>
    <col min="21" max="21" width="16" hidden="1" customWidth="1"/>
    <col min="22" max="22" width="12.109375" customWidth="1"/>
    <col min="23" max="23" width="16" customWidth="1"/>
    <col min="24" max="24" width="12.109375" customWidth="1"/>
    <col min="25" max="25" width="14.6640625" customWidth="1"/>
    <col min="26" max="26" width="10.88671875" customWidth="1"/>
    <col min="27" max="27" width="14.6640625" customWidth="1"/>
    <col min="28" max="28" width="16" customWidth="1"/>
    <col min="29" max="29" width="10.88671875" customWidth="1"/>
    <col min="30" max="30" width="14.6640625" customWidth="1"/>
    <col min="31" max="31" width="16" customWidth="1"/>
    <col min="44" max="65" width="9.109375" hidden="1"/>
  </cols>
  <sheetData>
    <row r="2" spans="2:56" ht="37" customHeight="1" x14ac:dyDescent="0.2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8" t="s">
        <v>88</v>
      </c>
      <c r="AZ2" s="86" t="s">
        <v>125</v>
      </c>
      <c r="BA2" s="86" t="s">
        <v>126</v>
      </c>
      <c r="BB2" s="86" t="s">
        <v>127</v>
      </c>
      <c r="BC2" s="86" t="s">
        <v>1597</v>
      </c>
      <c r="BD2" s="86" t="s">
        <v>227</v>
      </c>
    </row>
    <row r="3" spans="2:56" ht="6.9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2:56" ht="24.9" customHeight="1" x14ac:dyDescent="0.2">
      <c r="B4" s="21"/>
      <c r="D4" s="22" t="s">
        <v>114</v>
      </c>
      <c r="L4" s="21"/>
      <c r="M4" s="87" t="s">
        <v>10</v>
      </c>
      <c r="AT4" s="18" t="s">
        <v>4</v>
      </c>
    </row>
    <row r="5" spans="2:56" ht="6.9" customHeight="1" x14ac:dyDescent="0.2">
      <c r="B5" s="21"/>
      <c r="L5" s="21"/>
    </row>
    <row r="6" spans="2:56" ht="12" customHeight="1" x14ac:dyDescent="0.2">
      <c r="B6" s="21"/>
      <c r="D6" s="28" t="s">
        <v>16</v>
      </c>
      <c r="L6" s="21"/>
    </row>
    <row r="7" spans="2:56" ht="15.75" customHeight="1" x14ac:dyDescent="0.2">
      <c r="B7" s="21"/>
      <c r="E7" s="322" t="str">
        <f>'Rekapitulace stavby'!K6</f>
        <v>Informační centrum - Kostelní 18, Ústí nad Orlicí</v>
      </c>
      <c r="F7" s="323"/>
      <c r="G7" s="323"/>
      <c r="H7" s="323"/>
      <c r="L7" s="21"/>
    </row>
    <row r="8" spans="2:56" s="1" customFormat="1" ht="12" customHeight="1" x14ac:dyDescent="0.2">
      <c r="B8" s="33"/>
      <c r="D8" s="28" t="s">
        <v>129</v>
      </c>
      <c r="L8" s="33"/>
    </row>
    <row r="9" spans="2:56" s="1" customFormat="1" ht="15.75" customHeight="1" x14ac:dyDescent="0.2">
      <c r="B9" s="33"/>
      <c r="E9" s="312" t="s">
        <v>1598</v>
      </c>
      <c r="F9" s="321"/>
      <c r="G9" s="321"/>
      <c r="H9" s="321"/>
      <c r="L9" s="33"/>
    </row>
    <row r="10" spans="2:56" s="1" customFormat="1" x14ac:dyDescent="0.2">
      <c r="B10" s="33"/>
      <c r="L10" s="33"/>
    </row>
    <row r="11" spans="2:56" s="1" customFormat="1" ht="12" customHeight="1" x14ac:dyDescent="0.2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56" s="1" customFormat="1" ht="12" customHeight="1" x14ac:dyDescent="0.2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Vyplň údaj</v>
      </c>
      <c r="L12" s="33"/>
    </row>
    <row r="13" spans="2:56" s="1" customFormat="1" ht="10.75" customHeight="1" x14ac:dyDescent="0.2">
      <c r="B13" s="33"/>
      <c r="L13" s="33"/>
    </row>
    <row r="14" spans="2:56" s="1" customFormat="1" ht="12" customHeight="1" x14ac:dyDescent="0.2">
      <c r="B14" s="33"/>
      <c r="D14" s="28" t="s">
        <v>24</v>
      </c>
      <c r="I14" s="28" t="s">
        <v>25</v>
      </c>
      <c r="J14" s="26" t="s">
        <v>26</v>
      </c>
      <c r="L14" s="33"/>
    </row>
    <row r="15" spans="2:56" s="1" customFormat="1" ht="18" customHeight="1" x14ac:dyDescent="0.2">
      <c r="B15" s="33"/>
      <c r="E15" s="26" t="s">
        <v>27</v>
      </c>
      <c r="I15" s="28" t="s">
        <v>28</v>
      </c>
      <c r="J15" s="26" t="s">
        <v>29</v>
      </c>
      <c r="L15" s="33"/>
    </row>
    <row r="16" spans="2:56" s="1" customFormat="1" ht="6.9" customHeight="1" x14ac:dyDescent="0.2">
      <c r="B16" s="33"/>
      <c r="L16" s="33"/>
    </row>
    <row r="17" spans="2:12" s="1" customFormat="1" ht="12" customHeight="1" x14ac:dyDescent="0.2">
      <c r="B17" s="33"/>
      <c r="D17" s="28" t="s">
        <v>30</v>
      </c>
      <c r="I17" s="28" t="s">
        <v>25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24" t="str">
        <f>'Rekapitulace stavby'!E14</f>
        <v>Vyplň údaj</v>
      </c>
      <c r="F18" s="295"/>
      <c r="G18" s="295"/>
      <c r="H18" s="295"/>
      <c r="I18" s="28" t="s">
        <v>28</v>
      </c>
      <c r="J18" s="29" t="str">
        <f>'Rekapitulace stavby'!AN14</f>
        <v>Vyplň údaj</v>
      </c>
      <c r="L18" s="33"/>
    </row>
    <row r="19" spans="2:12" s="1" customFormat="1" ht="6.9" customHeight="1" x14ac:dyDescent="0.2">
      <c r="B19" s="33"/>
      <c r="L19" s="33"/>
    </row>
    <row r="20" spans="2:12" s="1" customFormat="1" ht="12" customHeight="1" x14ac:dyDescent="0.2">
      <c r="B20" s="33"/>
      <c r="D20" s="28" t="s">
        <v>32</v>
      </c>
      <c r="I20" s="28" t="s">
        <v>25</v>
      </c>
      <c r="J20" s="26" t="s">
        <v>33</v>
      </c>
      <c r="L20" s="33"/>
    </row>
    <row r="21" spans="2:12" s="1" customFormat="1" ht="18" customHeight="1" x14ac:dyDescent="0.2">
      <c r="B21" s="33"/>
      <c r="E21" s="26" t="s">
        <v>34</v>
      </c>
      <c r="I21" s="28" t="s">
        <v>28</v>
      </c>
      <c r="J21" s="26" t="s">
        <v>19</v>
      </c>
      <c r="L21" s="33"/>
    </row>
    <row r="22" spans="2:12" s="1" customFormat="1" ht="6.9" customHeight="1" x14ac:dyDescent="0.2">
      <c r="B22" s="33"/>
      <c r="L22" s="33"/>
    </row>
    <row r="23" spans="2:12" s="1" customFormat="1" ht="12" customHeight="1" x14ac:dyDescent="0.2">
      <c r="B23" s="33"/>
      <c r="D23" s="28" t="s">
        <v>36</v>
      </c>
      <c r="I23" s="28" t="s">
        <v>25</v>
      </c>
      <c r="J23" s="26" t="s">
        <v>37</v>
      </c>
      <c r="L23" s="33"/>
    </row>
    <row r="24" spans="2:12" s="1" customFormat="1" ht="18" customHeight="1" x14ac:dyDescent="0.2">
      <c r="B24" s="33"/>
      <c r="E24" s="26" t="s">
        <v>38</v>
      </c>
      <c r="I24" s="28" t="s">
        <v>28</v>
      </c>
      <c r="J24" s="26" t="s">
        <v>19</v>
      </c>
      <c r="L24" s="33"/>
    </row>
    <row r="25" spans="2:12" s="1" customFormat="1" ht="6.9" customHeight="1" x14ac:dyDescent="0.2">
      <c r="B25" s="33"/>
      <c r="L25" s="33"/>
    </row>
    <row r="26" spans="2:12" s="1" customFormat="1" ht="12" customHeight="1" x14ac:dyDescent="0.2">
      <c r="B26" s="33"/>
      <c r="D26" s="28" t="s">
        <v>39</v>
      </c>
      <c r="L26" s="33"/>
    </row>
    <row r="27" spans="2:12" s="7" customFormat="1" ht="15.75" customHeight="1" x14ac:dyDescent="0.2">
      <c r="B27" s="88"/>
      <c r="E27" s="299" t="s">
        <v>19</v>
      </c>
      <c r="F27" s="299"/>
      <c r="G27" s="299"/>
      <c r="H27" s="299"/>
      <c r="L27" s="88"/>
    </row>
    <row r="28" spans="2:12" s="1" customFormat="1" ht="6.9" customHeight="1" x14ac:dyDescent="0.2">
      <c r="B28" s="33"/>
      <c r="L28" s="33"/>
    </row>
    <row r="29" spans="2:12" s="1" customFormat="1" ht="6.9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4" customHeight="1" x14ac:dyDescent="0.2">
      <c r="B30" s="33"/>
      <c r="D30" s="89" t="s">
        <v>41</v>
      </c>
      <c r="J30" s="64">
        <f>ROUND(J91, 2)</f>
        <v>0</v>
      </c>
      <c r="L30" s="33"/>
    </row>
    <row r="31" spans="2:12" s="1" customFormat="1" ht="6.9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" customHeight="1" x14ac:dyDescent="0.2">
      <c r="B33" s="33"/>
      <c r="D33" s="53" t="s">
        <v>45</v>
      </c>
      <c r="E33" s="28" t="s">
        <v>46</v>
      </c>
      <c r="F33" s="90">
        <f>ROUND((SUM(BE91:BE430)),  2)</f>
        <v>0</v>
      </c>
      <c r="I33" s="91">
        <v>0.21</v>
      </c>
      <c r="J33" s="90">
        <f>ROUND(((SUM(BE91:BE430))*I33),  2)</f>
        <v>0</v>
      </c>
      <c r="L33" s="33"/>
    </row>
    <row r="34" spans="2:12" s="1" customFormat="1" ht="14.4" customHeight="1" x14ac:dyDescent="0.2">
      <c r="B34" s="33"/>
      <c r="E34" s="28" t="s">
        <v>47</v>
      </c>
      <c r="F34" s="90">
        <f>ROUND((SUM(BF91:BF430)),  2)</f>
        <v>0</v>
      </c>
      <c r="I34" s="91">
        <v>0.12</v>
      </c>
      <c r="J34" s="90">
        <f>ROUND(((SUM(BF91:BF430))*I34),  2)</f>
        <v>0</v>
      </c>
      <c r="L34" s="33"/>
    </row>
    <row r="35" spans="2:12" s="1" customFormat="1" ht="14.4" hidden="1" customHeight="1" x14ac:dyDescent="0.2">
      <c r="B35" s="33"/>
      <c r="E35" s="28" t="s">
        <v>48</v>
      </c>
      <c r="F35" s="90">
        <f>ROUND((SUM(BG91:BG430)),  2)</f>
        <v>0</v>
      </c>
      <c r="I35" s="91">
        <v>0.21</v>
      </c>
      <c r="J35" s="90">
        <f>0</f>
        <v>0</v>
      </c>
      <c r="L35" s="33"/>
    </row>
    <row r="36" spans="2:12" s="1" customFormat="1" ht="14.4" hidden="1" customHeight="1" x14ac:dyDescent="0.2">
      <c r="B36" s="33"/>
      <c r="E36" s="28" t="s">
        <v>49</v>
      </c>
      <c r="F36" s="90">
        <f>ROUND((SUM(BH91:BH430)),  2)</f>
        <v>0</v>
      </c>
      <c r="I36" s="91">
        <v>0.12</v>
      </c>
      <c r="J36" s="90">
        <f>0</f>
        <v>0</v>
      </c>
      <c r="L36" s="33"/>
    </row>
    <row r="37" spans="2:12" s="1" customFormat="1" ht="14.4" hidden="1" customHeight="1" x14ac:dyDescent="0.2">
      <c r="B37" s="33"/>
      <c r="E37" s="28" t="s">
        <v>50</v>
      </c>
      <c r="F37" s="90">
        <f>ROUND((SUM(BI91:BI430)),  2)</f>
        <v>0</v>
      </c>
      <c r="I37" s="91">
        <v>0</v>
      </c>
      <c r="J37" s="90">
        <f>0</f>
        <v>0</v>
      </c>
      <c r="L37" s="33"/>
    </row>
    <row r="38" spans="2:12" s="1" customFormat="1" ht="6.9" customHeight="1" x14ac:dyDescent="0.2">
      <c r="B38" s="33"/>
      <c r="L38" s="33"/>
    </row>
    <row r="39" spans="2:12" s="1" customFormat="1" ht="25.4" customHeight="1" x14ac:dyDescent="0.2">
      <c r="B39" s="33"/>
      <c r="C39" s="92"/>
      <c r="D39" s="93" t="s">
        <v>51</v>
      </c>
      <c r="E39" s="55"/>
      <c r="F39" s="55"/>
      <c r="G39" s="94" t="s">
        <v>52</v>
      </c>
      <c r="H39" s="95" t="s">
        <v>53</v>
      </c>
      <c r="I39" s="55"/>
      <c r="J39" s="96">
        <f>SUM(J30:J37)</f>
        <v>0</v>
      </c>
      <c r="K39" s="97"/>
      <c r="L39" s="33"/>
    </row>
    <row r="40" spans="2:12" s="1" customFormat="1" ht="14.4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 x14ac:dyDescent="0.2">
      <c r="B45" s="33"/>
      <c r="C45" s="22" t="s">
        <v>167</v>
      </c>
      <c r="L45" s="33"/>
    </row>
    <row r="46" spans="2:12" s="1" customFormat="1" ht="6.9" customHeight="1" x14ac:dyDescent="0.2">
      <c r="B46" s="33"/>
      <c r="L46" s="33"/>
    </row>
    <row r="47" spans="2:12" s="1" customFormat="1" ht="12" customHeight="1" x14ac:dyDescent="0.2">
      <c r="B47" s="33"/>
      <c r="C47" s="28" t="s">
        <v>16</v>
      </c>
      <c r="L47" s="33"/>
    </row>
    <row r="48" spans="2:12" s="1" customFormat="1" ht="15.75" customHeight="1" x14ac:dyDescent="0.2">
      <c r="B48" s="33"/>
      <c r="E48" s="322" t="str">
        <f>E7</f>
        <v>Informační centrum - Kostelní 18, Ústí nad Orlicí</v>
      </c>
      <c r="F48" s="323"/>
      <c r="G48" s="323"/>
      <c r="H48" s="323"/>
      <c r="L48" s="33"/>
    </row>
    <row r="49" spans="2:47" s="1" customFormat="1" ht="12" customHeight="1" x14ac:dyDescent="0.2">
      <c r="B49" s="33"/>
      <c r="C49" s="28" t="s">
        <v>129</v>
      </c>
      <c r="L49" s="33"/>
    </row>
    <row r="50" spans="2:47" s="1" customFormat="1" ht="15.75" customHeight="1" x14ac:dyDescent="0.2">
      <c r="B50" s="33"/>
      <c r="E50" s="312" t="str">
        <f>E9</f>
        <v>1.02 - Zdravotechnika</v>
      </c>
      <c r="F50" s="321"/>
      <c r="G50" s="321"/>
      <c r="H50" s="321"/>
      <c r="L50" s="33"/>
    </row>
    <row r="51" spans="2:47" s="1" customFormat="1" ht="6.9" customHeight="1" x14ac:dyDescent="0.2">
      <c r="B51" s="33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Ústí nad Orlicí</v>
      </c>
      <c r="I52" s="28" t="s">
        <v>23</v>
      </c>
      <c r="J52" s="50" t="str">
        <f>IF(J12="","",J12)</f>
        <v>Vyplň údaj</v>
      </c>
      <c r="L52" s="33"/>
    </row>
    <row r="53" spans="2:47" s="1" customFormat="1" ht="6.9" customHeight="1" x14ac:dyDescent="0.2">
      <c r="B53" s="33"/>
      <c r="L53" s="33"/>
    </row>
    <row r="54" spans="2:47" s="1" customFormat="1" ht="37.5" customHeight="1" x14ac:dyDescent="0.2">
      <c r="B54" s="33"/>
      <c r="C54" s="28" t="s">
        <v>24</v>
      </c>
      <c r="F54" s="26" t="str">
        <f>E15</f>
        <v>Město Ústí nad Orlicí, Sychrova 16,Ústí nad Orlicí</v>
      </c>
      <c r="I54" s="28" t="s">
        <v>32</v>
      </c>
      <c r="J54" s="31" t="str">
        <f>E21</f>
        <v>Ing. Ondrej Balážik, Palackého tř. 72, 612 00 Brno</v>
      </c>
      <c r="L54" s="33"/>
    </row>
    <row r="55" spans="2:47" s="1" customFormat="1" ht="24" customHeight="1" x14ac:dyDescent="0.2">
      <c r="B55" s="33"/>
      <c r="C55" s="28" t="s">
        <v>30</v>
      </c>
      <c r="F55" s="26" t="str">
        <f>IF(E18="","",E18)</f>
        <v>Vyplň údaj</v>
      </c>
      <c r="I55" s="28" t="s">
        <v>36</v>
      </c>
      <c r="J55" s="31" t="str">
        <f>E24</f>
        <v>Petr Krčál, Dukelská 973, 564 01 Žamberk</v>
      </c>
      <c r="L55" s="33"/>
    </row>
    <row r="56" spans="2:47" s="1" customFormat="1" ht="10.4" customHeight="1" x14ac:dyDescent="0.2">
      <c r="B56" s="33"/>
      <c r="L56" s="33"/>
    </row>
    <row r="57" spans="2:47" s="1" customFormat="1" ht="29.25" customHeight="1" x14ac:dyDescent="0.2">
      <c r="B57" s="33"/>
      <c r="C57" s="98" t="s">
        <v>168</v>
      </c>
      <c r="D57" s="92"/>
      <c r="E57" s="92"/>
      <c r="F57" s="92"/>
      <c r="G57" s="92"/>
      <c r="H57" s="92"/>
      <c r="I57" s="92"/>
      <c r="J57" s="99" t="s">
        <v>169</v>
      </c>
      <c r="K57" s="92"/>
      <c r="L57" s="33"/>
    </row>
    <row r="58" spans="2:47" s="1" customFormat="1" ht="10.4" customHeight="1" x14ac:dyDescent="0.2">
      <c r="B58" s="33"/>
      <c r="L58" s="33"/>
    </row>
    <row r="59" spans="2:47" s="1" customFormat="1" ht="22.75" customHeight="1" x14ac:dyDescent="0.2">
      <c r="B59" s="33"/>
      <c r="C59" s="100" t="s">
        <v>73</v>
      </c>
      <c r="J59" s="64">
        <f>J91</f>
        <v>0</v>
      </c>
      <c r="L59" s="33"/>
      <c r="AU59" s="18" t="s">
        <v>170</v>
      </c>
    </row>
    <row r="60" spans="2:47" s="8" customFormat="1" ht="24.9" customHeight="1" x14ac:dyDescent="0.2">
      <c r="B60" s="101"/>
      <c r="D60" s="102" t="s">
        <v>171</v>
      </c>
      <c r="E60" s="103"/>
      <c r="F60" s="103"/>
      <c r="G60" s="103"/>
      <c r="H60" s="103"/>
      <c r="I60" s="103"/>
      <c r="J60" s="104">
        <f>J92</f>
        <v>0</v>
      </c>
      <c r="L60" s="101"/>
    </row>
    <row r="61" spans="2:47" s="9" customFormat="1" ht="20" customHeight="1" x14ac:dyDescent="0.2">
      <c r="B61" s="105"/>
      <c r="D61" s="106" t="s">
        <v>172</v>
      </c>
      <c r="E61" s="107"/>
      <c r="F61" s="107"/>
      <c r="G61" s="107"/>
      <c r="H61" s="107"/>
      <c r="I61" s="107"/>
      <c r="J61" s="108">
        <f>J93</f>
        <v>0</v>
      </c>
      <c r="L61" s="105"/>
    </row>
    <row r="62" spans="2:47" s="9" customFormat="1" ht="20" customHeight="1" x14ac:dyDescent="0.2">
      <c r="B62" s="105"/>
      <c r="D62" s="106" t="s">
        <v>177</v>
      </c>
      <c r="E62" s="107"/>
      <c r="F62" s="107"/>
      <c r="G62" s="107"/>
      <c r="H62" s="107"/>
      <c r="I62" s="107"/>
      <c r="J62" s="108">
        <f>J133</f>
        <v>0</v>
      </c>
      <c r="L62" s="105"/>
    </row>
    <row r="63" spans="2:47" s="9" customFormat="1" ht="20" customHeight="1" x14ac:dyDescent="0.2">
      <c r="B63" s="105"/>
      <c r="D63" s="106" t="s">
        <v>178</v>
      </c>
      <c r="E63" s="107"/>
      <c r="F63" s="107"/>
      <c r="G63" s="107"/>
      <c r="H63" s="107"/>
      <c r="I63" s="107"/>
      <c r="J63" s="108">
        <f>J139</f>
        <v>0</v>
      </c>
      <c r="L63" s="105"/>
    </row>
    <row r="64" spans="2:47" s="9" customFormat="1" ht="20" customHeight="1" x14ac:dyDescent="0.2">
      <c r="B64" s="105"/>
      <c r="D64" s="106" t="s">
        <v>179</v>
      </c>
      <c r="E64" s="107"/>
      <c r="F64" s="107"/>
      <c r="G64" s="107"/>
      <c r="H64" s="107"/>
      <c r="I64" s="107"/>
      <c r="J64" s="108">
        <f>J149</f>
        <v>0</v>
      </c>
      <c r="L64" s="105"/>
    </row>
    <row r="65" spans="2:12" s="9" customFormat="1" ht="20" customHeight="1" x14ac:dyDescent="0.2">
      <c r="B65" s="105"/>
      <c r="D65" s="106" t="s">
        <v>180</v>
      </c>
      <c r="E65" s="107"/>
      <c r="F65" s="107"/>
      <c r="G65" s="107"/>
      <c r="H65" s="107"/>
      <c r="I65" s="107"/>
      <c r="J65" s="108">
        <f>J159</f>
        <v>0</v>
      </c>
      <c r="L65" s="105"/>
    </row>
    <row r="66" spans="2:12" s="8" customFormat="1" ht="24.9" customHeight="1" x14ac:dyDescent="0.2">
      <c r="B66" s="101"/>
      <c r="D66" s="102" t="s">
        <v>181</v>
      </c>
      <c r="E66" s="103"/>
      <c r="F66" s="103"/>
      <c r="G66" s="103"/>
      <c r="H66" s="103"/>
      <c r="I66" s="103"/>
      <c r="J66" s="104">
        <f>J162</f>
        <v>0</v>
      </c>
      <c r="L66" s="101"/>
    </row>
    <row r="67" spans="2:12" s="9" customFormat="1" ht="20" customHeight="1" x14ac:dyDescent="0.2">
      <c r="B67" s="105"/>
      <c r="D67" s="106" t="s">
        <v>1599</v>
      </c>
      <c r="E67" s="107"/>
      <c r="F67" s="107"/>
      <c r="G67" s="107"/>
      <c r="H67" s="107"/>
      <c r="I67" s="107"/>
      <c r="J67" s="108">
        <f>J163</f>
        <v>0</v>
      </c>
      <c r="L67" s="105"/>
    </row>
    <row r="68" spans="2:12" s="9" customFormat="1" ht="20" customHeight="1" x14ac:dyDescent="0.2">
      <c r="B68" s="105"/>
      <c r="D68" s="106" t="s">
        <v>1600</v>
      </c>
      <c r="E68" s="107"/>
      <c r="F68" s="107"/>
      <c r="G68" s="107"/>
      <c r="H68" s="107"/>
      <c r="I68" s="107"/>
      <c r="J68" s="108">
        <f>J231</f>
        <v>0</v>
      </c>
      <c r="L68" s="105"/>
    </row>
    <row r="69" spans="2:12" s="9" customFormat="1" ht="20" customHeight="1" x14ac:dyDescent="0.2">
      <c r="B69" s="105"/>
      <c r="D69" s="106" t="s">
        <v>1601</v>
      </c>
      <c r="E69" s="107"/>
      <c r="F69" s="107"/>
      <c r="G69" s="107"/>
      <c r="H69" s="107"/>
      <c r="I69" s="107"/>
      <c r="J69" s="108">
        <f>J325</f>
        <v>0</v>
      </c>
      <c r="L69" s="105"/>
    </row>
    <row r="70" spans="2:12" s="9" customFormat="1" ht="20" customHeight="1" x14ac:dyDescent="0.2">
      <c r="B70" s="105"/>
      <c r="D70" s="106" t="s">
        <v>1602</v>
      </c>
      <c r="E70" s="107"/>
      <c r="F70" s="107"/>
      <c r="G70" s="107"/>
      <c r="H70" s="107"/>
      <c r="I70" s="107"/>
      <c r="J70" s="108">
        <f>J339</f>
        <v>0</v>
      </c>
      <c r="L70" s="105"/>
    </row>
    <row r="71" spans="2:12" s="9" customFormat="1" ht="20" customHeight="1" x14ac:dyDescent="0.2">
      <c r="B71" s="105"/>
      <c r="D71" s="106" t="s">
        <v>1603</v>
      </c>
      <c r="E71" s="107"/>
      <c r="F71" s="107"/>
      <c r="G71" s="107"/>
      <c r="H71" s="107"/>
      <c r="I71" s="107"/>
      <c r="J71" s="108">
        <f>J416</f>
        <v>0</v>
      </c>
      <c r="L71" s="105"/>
    </row>
    <row r="72" spans="2:12" s="1" customFormat="1" ht="21.75" customHeight="1" x14ac:dyDescent="0.2">
      <c r="B72" s="33"/>
      <c r="L72" s="33"/>
    </row>
    <row r="73" spans="2:12" s="1" customFormat="1" ht="6.9" customHeight="1" x14ac:dyDescent="0.2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3"/>
    </row>
    <row r="77" spans="2:12" s="1" customFormat="1" ht="6.9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3"/>
    </row>
    <row r="78" spans="2:12" s="1" customFormat="1" ht="24.9" customHeight="1" x14ac:dyDescent="0.2">
      <c r="B78" s="33"/>
      <c r="C78" s="22" t="s">
        <v>193</v>
      </c>
      <c r="L78" s="33"/>
    </row>
    <row r="79" spans="2:12" s="1" customFormat="1" ht="6.9" customHeight="1" x14ac:dyDescent="0.2">
      <c r="B79" s="33"/>
      <c r="L79" s="33"/>
    </row>
    <row r="80" spans="2:12" s="1" customFormat="1" ht="12" customHeight="1" x14ac:dyDescent="0.2">
      <c r="B80" s="33"/>
      <c r="C80" s="28" t="s">
        <v>16</v>
      </c>
      <c r="L80" s="33"/>
    </row>
    <row r="81" spans="2:65" s="1" customFormat="1" ht="15.75" customHeight="1" x14ac:dyDescent="0.2">
      <c r="B81" s="33"/>
      <c r="E81" s="322" t="str">
        <f>E7</f>
        <v>Informační centrum - Kostelní 18, Ústí nad Orlicí</v>
      </c>
      <c r="F81" s="323"/>
      <c r="G81" s="323"/>
      <c r="H81" s="323"/>
      <c r="L81" s="33"/>
    </row>
    <row r="82" spans="2:65" s="1" customFormat="1" ht="12" customHeight="1" x14ac:dyDescent="0.2">
      <c r="B82" s="33"/>
      <c r="C82" s="28" t="s">
        <v>129</v>
      </c>
      <c r="L82" s="33"/>
    </row>
    <row r="83" spans="2:65" s="1" customFormat="1" ht="15.75" customHeight="1" x14ac:dyDescent="0.2">
      <c r="B83" s="33"/>
      <c r="E83" s="312" t="str">
        <f>E9</f>
        <v>1.02 - Zdravotechnika</v>
      </c>
      <c r="F83" s="321"/>
      <c r="G83" s="321"/>
      <c r="H83" s="321"/>
      <c r="L83" s="33"/>
    </row>
    <row r="84" spans="2:65" s="1" customFormat="1" ht="6.9" customHeight="1" x14ac:dyDescent="0.2">
      <c r="B84" s="33"/>
      <c r="L84" s="33"/>
    </row>
    <row r="85" spans="2:65" s="1" customFormat="1" ht="12" customHeight="1" x14ac:dyDescent="0.2">
      <c r="B85" s="33"/>
      <c r="C85" s="28" t="s">
        <v>21</v>
      </c>
      <c r="F85" s="26" t="str">
        <f>F12</f>
        <v>Ústí nad Orlicí</v>
      </c>
      <c r="I85" s="28" t="s">
        <v>23</v>
      </c>
      <c r="J85" s="50" t="str">
        <f>IF(J12="","",J12)</f>
        <v>Vyplň údaj</v>
      </c>
      <c r="L85" s="33"/>
    </row>
    <row r="86" spans="2:65" s="1" customFormat="1" ht="6.9" customHeight="1" x14ac:dyDescent="0.2">
      <c r="B86" s="33"/>
      <c r="L86" s="33"/>
    </row>
    <row r="87" spans="2:65" s="1" customFormat="1" ht="37.5" customHeight="1" x14ac:dyDescent="0.2">
      <c r="B87" s="33"/>
      <c r="C87" s="28" t="s">
        <v>24</v>
      </c>
      <c r="F87" s="26" t="str">
        <f>E15</f>
        <v>Město Ústí nad Orlicí, Sychrova 16,Ústí nad Orlicí</v>
      </c>
      <c r="I87" s="28" t="s">
        <v>32</v>
      </c>
      <c r="J87" s="31" t="str">
        <f>E21</f>
        <v>Ing. Ondrej Balážik, Palackého tř. 72, 612 00 Brno</v>
      </c>
      <c r="L87" s="33"/>
    </row>
    <row r="88" spans="2:65" s="1" customFormat="1" ht="24" customHeight="1" x14ac:dyDescent="0.2">
      <c r="B88" s="33"/>
      <c r="C88" s="28" t="s">
        <v>30</v>
      </c>
      <c r="F88" s="26" t="str">
        <f>IF(E18="","",E18)</f>
        <v>Vyplň údaj</v>
      </c>
      <c r="I88" s="28" t="s">
        <v>36</v>
      </c>
      <c r="J88" s="31" t="str">
        <f>E24</f>
        <v>Petr Krčál, Dukelská 973, 564 01 Žamberk</v>
      </c>
      <c r="L88" s="33"/>
    </row>
    <row r="89" spans="2:65" s="1" customFormat="1" ht="10.4" customHeight="1" x14ac:dyDescent="0.2">
      <c r="B89" s="33"/>
      <c r="L89" s="33"/>
    </row>
    <row r="90" spans="2:65" s="10" customFormat="1" ht="29.25" customHeight="1" x14ac:dyDescent="0.2">
      <c r="B90" s="109"/>
      <c r="C90" s="110" t="s">
        <v>194</v>
      </c>
      <c r="D90" s="111" t="s">
        <v>60</v>
      </c>
      <c r="E90" s="111" t="s">
        <v>56</v>
      </c>
      <c r="F90" s="111" t="s">
        <v>57</v>
      </c>
      <c r="G90" s="111" t="s">
        <v>195</v>
      </c>
      <c r="H90" s="111" t="s">
        <v>196</v>
      </c>
      <c r="I90" s="111" t="s">
        <v>197</v>
      </c>
      <c r="J90" s="111" t="s">
        <v>169</v>
      </c>
      <c r="K90" s="112" t="s">
        <v>198</v>
      </c>
      <c r="L90" s="109"/>
      <c r="M90" s="57" t="s">
        <v>19</v>
      </c>
      <c r="N90" s="58" t="s">
        <v>45</v>
      </c>
      <c r="O90" s="58" t="s">
        <v>199</v>
      </c>
      <c r="P90" s="58" t="s">
        <v>200</v>
      </c>
      <c r="Q90" s="58" t="s">
        <v>201</v>
      </c>
      <c r="R90" s="58" t="s">
        <v>202</v>
      </c>
      <c r="S90" s="58" t="s">
        <v>203</v>
      </c>
      <c r="T90" s="59" t="s">
        <v>204</v>
      </c>
    </row>
    <row r="91" spans="2:65" s="1" customFormat="1" ht="22.75" customHeight="1" x14ac:dyDescent="0.35">
      <c r="B91" s="33"/>
      <c r="C91" s="62" t="s">
        <v>205</v>
      </c>
      <c r="J91" s="113">
        <f>BK91</f>
        <v>0</v>
      </c>
      <c r="L91" s="33"/>
      <c r="M91" s="60"/>
      <c r="N91" s="51"/>
      <c r="O91" s="51"/>
      <c r="P91" s="114">
        <f>P92+P162</f>
        <v>0</v>
      </c>
      <c r="Q91" s="51"/>
      <c r="R91" s="114">
        <f>R92+R162</f>
        <v>1.4497789999999999</v>
      </c>
      <c r="S91" s="51"/>
      <c r="T91" s="115">
        <f>T92+T162</f>
        <v>0.97833000000000003</v>
      </c>
      <c r="AT91" s="18" t="s">
        <v>74</v>
      </c>
      <c r="AU91" s="18" t="s">
        <v>170</v>
      </c>
      <c r="BK91" s="116">
        <f>BK92+BK162</f>
        <v>0</v>
      </c>
    </row>
    <row r="92" spans="2:65" s="11" customFormat="1" ht="25.9" customHeight="1" x14ac:dyDescent="0.35">
      <c r="B92" s="117"/>
      <c r="D92" s="118" t="s">
        <v>74</v>
      </c>
      <c r="E92" s="119" t="s">
        <v>206</v>
      </c>
      <c r="F92" s="119" t="s">
        <v>207</v>
      </c>
      <c r="I92" s="120"/>
      <c r="J92" s="121">
        <f>BK92</f>
        <v>0</v>
      </c>
      <c r="L92" s="117"/>
      <c r="M92" s="122"/>
      <c r="P92" s="123">
        <f>P93+P133+P139+P149+P159</f>
        <v>0</v>
      </c>
      <c r="R92" s="123">
        <f>R93+R133+R139+R149+R159</f>
        <v>1.192469</v>
      </c>
      <c r="T92" s="124">
        <f>T93+T133+T139+T149+T159</f>
        <v>0.93310000000000004</v>
      </c>
      <c r="AR92" s="118" t="s">
        <v>83</v>
      </c>
      <c r="AT92" s="125" t="s">
        <v>74</v>
      </c>
      <c r="AU92" s="125" t="s">
        <v>75</v>
      </c>
      <c r="AY92" s="118" t="s">
        <v>208</v>
      </c>
      <c r="BK92" s="126">
        <f>BK93+BK133+BK139+BK149+BK159</f>
        <v>0</v>
      </c>
    </row>
    <row r="93" spans="2:65" s="11" customFormat="1" ht="22.75" customHeight="1" x14ac:dyDescent="0.25">
      <c r="B93" s="117"/>
      <c r="D93" s="118" t="s">
        <v>74</v>
      </c>
      <c r="E93" s="127" t="s">
        <v>83</v>
      </c>
      <c r="F93" s="127" t="s">
        <v>209</v>
      </c>
      <c r="I93" s="120"/>
      <c r="J93" s="128">
        <f>BK93</f>
        <v>0</v>
      </c>
      <c r="L93" s="117"/>
      <c r="M93" s="122"/>
      <c r="P93" s="123">
        <f>SUM(P94:P132)</f>
        <v>0</v>
      </c>
      <c r="R93" s="123">
        <f>SUM(R94:R132)</f>
        <v>1</v>
      </c>
      <c r="T93" s="124">
        <f>SUM(T94:T132)</f>
        <v>0</v>
      </c>
      <c r="AR93" s="118" t="s">
        <v>83</v>
      </c>
      <c r="AT93" s="125" t="s">
        <v>74</v>
      </c>
      <c r="AU93" s="125" t="s">
        <v>83</v>
      </c>
      <c r="AY93" s="118" t="s">
        <v>208</v>
      </c>
      <c r="BK93" s="126">
        <f>SUM(BK94:BK132)</f>
        <v>0</v>
      </c>
    </row>
    <row r="94" spans="2:65" s="1" customFormat="1" ht="15.75" customHeight="1" x14ac:dyDescent="0.2">
      <c r="B94" s="33"/>
      <c r="C94" s="129" t="s">
        <v>83</v>
      </c>
      <c r="D94" s="129" t="s">
        <v>210</v>
      </c>
      <c r="E94" s="130" t="s">
        <v>228</v>
      </c>
      <c r="F94" s="131" t="s">
        <v>229</v>
      </c>
      <c r="G94" s="132" t="s">
        <v>127</v>
      </c>
      <c r="H94" s="133">
        <v>0.5</v>
      </c>
      <c r="I94" s="134"/>
      <c r="J94" s="135">
        <f>ROUND(I94*H94,2)</f>
        <v>0</v>
      </c>
      <c r="K94" s="131" t="s">
        <v>213</v>
      </c>
      <c r="L94" s="33"/>
      <c r="M94" s="136" t="s">
        <v>19</v>
      </c>
      <c r="N94" s="137" t="s">
        <v>46</v>
      </c>
      <c r="P94" s="138">
        <f>O94*H94</f>
        <v>0</v>
      </c>
      <c r="Q94" s="138">
        <v>0</v>
      </c>
      <c r="R94" s="138">
        <f>Q94*H94</f>
        <v>0</v>
      </c>
      <c r="S94" s="138">
        <v>0</v>
      </c>
      <c r="T94" s="139">
        <f>S94*H94</f>
        <v>0</v>
      </c>
      <c r="AR94" s="140" t="s">
        <v>214</v>
      </c>
      <c r="AT94" s="140" t="s">
        <v>210</v>
      </c>
      <c r="AU94" s="140" t="s">
        <v>85</v>
      </c>
      <c r="AY94" s="18" t="s">
        <v>208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8" t="s">
        <v>83</v>
      </c>
      <c r="BK94" s="141">
        <f>ROUND(I94*H94,2)</f>
        <v>0</v>
      </c>
      <c r="BL94" s="18" t="s">
        <v>214</v>
      </c>
      <c r="BM94" s="140" t="s">
        <v>1604</v>
      </c>
    </row>
    <row r="95" spans="2:65" s="1" customFormat="1" x14ac:dyDescent="0.2">
      <c r="B95" s="33"/>
      <c r="D95" s="142" t="s">
        <v>216</v>
      </c>
      <c r="F95" s="143" t="s">
        <v>231</v>
      </c>
      <c r="I95" s="144"/>
      <c r="L95" s="33"/>
      <c r="M95" s="145"/>
      <c r="T95" s="54"/>
      <c r="AT95" s="18" t="s">
        <v>216</v>
      </c>
      <c r="AU95" s="18" t="s">
        <v>85</v>
      </c>
    </row>
    <row r="96" spans="2:65" s="13" customFormat="1" x14ac:dyDescent="0.2">
      <c r="B96" s="153"/>
      <c r="D96" s="147" t="s">
        <v>218</v>
      </c>
      <c r="E96" s="154" t="s">
        <v>19</v>
      </c>
      <c r="F96" s="155" t="s">
        <v>239</v>
      </c>
      <c r="H96" s="156">
        <v>0.5</v>
      </c>
      <c r="I96" s="157"/>
      <c r="L96" s="153"/>
      <c r="M96" s="158"/>
      <c r="T96" s="159"/>
      <c r="AT96" s="154" t="s">
        <v>218</v>
      </c>
      <c r="AU96" s="154" t="s">
        <v>85</v>
      </c>
      <c r="AV96" s="13" t="s">
        <v>85</v>
      </c>
      <c r="AW96" s="13" t="s">
        <v>35</v>
      </c>
      <c r="AX96" s="13" t="s">
        <v>75</v>
      </c>
      <c r="AY96" s="154" t="s">
        <v>208</v>
      </c>
    </row>
    <row r="97" spans="2:65" s="14" customFormat="1" x14ac:dyDescent="0.2">
      <c r="B97" s="160"/>
      <c r="D97" s="147" t="s">
        <v>218</v>
      </c>
      <c r="E97" s="161" t="s">
        <v>19</v>
      </c>
      <c r="F97" s="162" t="s">
        <v>221</v>
      </c>
      <c r="H97" s="163">
        <v>0.5</v>
      </c>
      <c r="I97" s="164"/>
      <c r="L97" s="160"/>
      <c r="M97" s="165"/>
      <c r="T97" s="166"/>
      <c r="AT97" s="161" t="s">
        <v>218</v>
      </c>
      <c r="AU97" s="161" t="s">
        <v>85</v>
      </c>
      <c r="AV97" s="14" t="s">
        <v>214</v>
      </c>
      <c r="AW97" s="14" t="s">
        <v>35</v>
      </c>
      <c r="AX97" s="14" t="s">
        <v>83</v>
      </c>
      <c r="AY97" s="161" t="s">
        <v>208</v>
      </c>
    </row>
    <row r="98" spans="2:65" s="1" customFormat="1" ht="33.4" customHeight="1" x14ac:dyDescent="0.2">
      <c r="B98" s="33"/>
      <c r="C98" s="129" t="s">
        <v>85</v>
      </c>
      <c r="D98" s="129" t="s">
        <v>210</v>
      </c>
      <c r="E98" s="130" t="s">
        <v>234</v>
      </c>
      <c r="F98" s="131" t="s">
        <v>235</v>
      </c>
      <c r="G98" s="132" t="s">
        <v>127</v>
      </c>
      <c r="H98" s="133">
        <v>0.5</v>
      </c>
      <c r="I98" s="134"/>
      <c r="J98" s="135">
        <f>ROUND(I98*H98,2)</f>
        <v>0</v>
      </c>
      <c r="K98" s="131" t="s">
        <v>213</v>
      </c>
      <c r="L98" s="33"/>
      <c r="M98" s="136" t="s">
        <v>19</v>
      </c>
      <c r="N98" s="137" t="s">
        <v>46</v>
      </c>
      <c r="P98" s="138">
        <f>O98*H98</f>
        <v>0</v>
      </c>
      <c r="Q98" s="138">
        <v>0</v>
      </c>
      <c r="R98" s="138">
        <f>Q98*H98</f>
        <v>0</v>
      </c>
      <c r="S98" s="138">
        <v>0</v>
      </c>
      <c r="T98" s="139">
        <f>S98*H98</f>
        <v>0</v>
      </c>
      <c r="AR98" s="140" t="s">
        <v>214</v>
      </c>
      <c r="AT98" s="140" t="s">
        <v>210</v>
      </c>
      <c r="AU98" s="140" t="s">
        <v>85</v>
      </c>
      <c r="AY98" s="18" t="s">
        <v>208</v>
      </c>
      <c r="BE98" s="141">
        <f>IF(N98="základní",J98,0)</f>
        <v>0</v>
      </c>
      <c r="BF98" s="141">
        <f>IF(N98="snížená",J98,0)</f>
        <v>0</v>
      </c>
      <c r="BG98" s="141">
        <f>IF(N98="zákl. přenesená",J98,0)</f>
        <v>0</v>
      </c>
      <c r="BH98" s="141">
        <f>IF(N98="sníž. přenesená",J98,0)</f>
        <v>0</v>
      </c>
      <c r="BI98" s="141">
        <f>IF(N98="nulová",J98,0)</f>
        <v>0</v>
      </c>
      <c r="BJ98" s="18" t="s">
        <v>83</v>
      </c>
      <c r="BK98" s="141">
        <f>ROUND(I98*H98,2)</f>
        <v>0</v>
      </c>
      <c r="BL98" s="18" t="s">
        <v>214</v>
      </c>
      <c r="BM98" s="140" t="s">
        <v>1605</v>
      </c>
    </row>
    <row r="99" spans="2:65" s="1" customFormat="1" x14ac:dyDescent="0.2">
      <c r="B99" s="33"/>
      <c r="D99" s="142" t="s">
        <v>216</v>
      </c>
      <c r="F99" s="143" t="s">
        <v>237</v>
      </c>
      <c r="I99" s="144"/>
      <c r="L99" s="33"/>
      <c r="M99" s="145"/>
      <c r="T99" s="54"/>
      <c r="AT99" s="18" t="s">
        <v>216</v>
      </c>
      <c r="AU99" s="18" t="s">
        <v>85</v>
      </c>
    </row>
    <row r="100" spans="2:65" s="12" customFormat="1" x14ac:dyDescent="0.2">
      <c r="B100" s="146"/>
      <c r="D100" s="147" t="s">
        <v>218</v>
      </c>
      <c r="E100" s="148" t="s">
        <v>19</v>
      </c>
      <c r="F100" s="149" t="s">
        <v>238</v>
      </c>
      <c r="H100" s="148" t="s">
        <v>19</v>
      </c>
      <c r="I100" s="150"/>
      <c r="L100" s="146"/>
      <c r="M100" s="151"/>
      <c r="T100" s="152"/>
      <c r="AT100" s="148" t="s">
        <v>218</v>
      </c>
      <c r="AU100" s="148" t="s">
        <v>85</v>
      </c>
      <c r="AV100" s="12" t="s">
        <v>83</v>
      </c>
      <c r="AW100" s="12" t="s">
        <v>35</v>
      </c>
      <c r="AX100" s="12" t="s">
        <v>75</v>
      </c>
      <c r="AY100" s="148" t="s">
        <v>208</v>
      </c>
    </row>
    <row r="101" spans="2:65" s="13" customFormat="1" x14ac:dyDescent="0.2">
      <c r="B101" s="153"/>
      <c r="D101" s="147" t="s">
        <v>218</v>
      </c>
      <c r="E101" s="154" t="s">
        <v>19</v>
      </c>
      <c r="F101" s="155" t="s">
        <v>239</v>
      </c>
      <c r="H101" s="156">
        <v>0.5</v>
      </c>
      <c r="I101" s="157"/>
      <c r="L101" s="153"/>
      <c r="M101" s="158"/>
      <c r="T101" s="159"/>
      <c r="AT101" s="154" t="s">
        <v>218</v>
      </c>
      <c r="AU101" s="154" t="s">
        <v>85</v>
      </c>
      <c r="AV101" s="13" t="s">
        <v>85</v>
      </c>
      <c r="AW101" s="13" t="s">
        <v>35</v>
      </c>
      <c r="AX101" s="13" t="s">
        <v>75</v>
      </c>
      <c r="AY101" s="154" t="s">
        <v>208</v>
      </c>
    </row>
    <row r="102" spans="2:65" s="14" customFormat="1" x14ac:dyDescent="0.2">
      <c r="B102" s="160"/>
      <c r="D102" s="147" t="s">
        <v>218</v>
      </c>
      <c r="E102" s="161" t="s">
        <v>19</v>
      </c>
      <c r="F102" s="162" t="s">
        <v>221</v>
      </c>
      <c r="H102" s="163">
        <v>0.5</v>
      </c>
      <c r="I102" s="164"/>
      <c r="L102" s="160"/>
      <c r="M102" s="165"/>
      <c r="T102" s="166"/>
      <c r="AT102" s="161" t="s">
        <v>218</v>
      </c>
      <c r="AU102" s="161" t="s">
        <v>85</v>
      </c>
      <c r="AV102" s="14" t="s">
        <v>214</v>
      </c>
      <c r="AW102" s="14" t="s">
        <v>35</v>
      </c>
      <c r="AX102" s="14" t="s">
        <v>83</v>
      </c>
      <c r="AY102" s="161" t="s">
        <v>208</v>
      </c>
    </row>
    <row r="103" spans="2:65" s="1" customFormat="1" ht="33.4" customHeight="1" x14ac:dyDescent="0.2">
      <c r="B103" s="33"/>
      <c r="C103" s="129" t="s">
        <v>227</v>
      </c>
      <c r="D103" s="129" t="s">
        <v>210</v>
      </c>
      <c r="E103" s="130" t="s">
        <v>241</v>
      </c>
      <c r="F103" s="131" t="s">
        <v>242</v>
      </c>
      <c r="G103" s="132" t="s">
        <v>127</v>
      </c>
      <c r="H103" s="133">
        <v>0.5</v>
      </c>
      <c r="I103" s="134"/>
      <c r="J103" s="135">
        <f>ROUND(I103*H103,2)</f>
        <v>0</v>
      </c>
      <c r="K103" s="131" t="s">
        <v>213</v>
      </c>
      <c r="L103" s="33"/>
      <c r="M103" s="136" t="s">
        <v>19</v>
      </c>
      <c r="N103" s="137" t="s">
        <v>46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9">
        <f>S103*H103</f>
        <v>0</v>
      </c>
      <c r="AR103" s="140" t="s">
        <v>214</v>
      </c>
      <c r="AT103" s="140" t="s">
        <v>210</v>
      </c>
      <c r="AU103" s="140" t="s">
        <v>85</v>
      </c>
      <c r="AY103" s="18" t="s">
        <v>208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8" t="s">
        <v>83</v>
      </c>
      <c r="BK103" s="141">
        <f>ROUND(I103*H103,2)</f>
        <v>0</v>
      </c>
      <c r="BL103" s="18" t="s">
        <v>214</v>
      </c>
      <c r="BM103" s="140" t="s">
        <v>1606</v>
      </c>
    </row>
    <row r="104" spans="2:65" s="1" customFormat="1" x14ac:dyDescent="0.2">
      <c r="B104" s="33"/>
      <c r="D104" s="142" t="s">
        <v>216</v>
      </c>
      <c r="F104" s="143" t="s">
        <v>244</v>
      </c>
      <c r="I104" s="144"/>
      <c r="L104" s="33"/>
      <c r="M104" s="145"/>
      <c r="T104" s="54"/>
      <c r="AT104" s="18" t="s">
        <v>216</v>
      </c>
      <c r="AU104" s="18" t="s">
        <v>85</v>
      </c>
    </row>
    <row r="105" spans="2:65" s="1" customFormat="1" ht="38.15" customHeight="1" x14ac:dyDescent="0.2">
      <c r="B105" s="33"/>
      <c r="C105" s="129" t="s">
        <v>214</v>
      </c>
      <c r="D105" s="129" t="s">
        <v>210</v>
      </c>
      <c r="E105" s="130" t="s">
        <v>246</v>
      </c>
      <c r="F105" s="131" t="s">
        <v>247</v>
      </c>
      <c r="G105" s="132" t="s">
        <v>127</v>
      </c>
      <c r="H105" s="133">
        <v>0.5</v>
      </c>
      <c r="I105" s="134"/>
      <c r="J105" s="135">
        <f>ROUND(I105*H105,2)</f>
        <v>0</v>
      </c>
      <c r="K105" s="131" t="s">
        <v>213</v>
      </c>
      <c r="L105" s="33"/>
      <c r="M105" s="136" t="s">
        <v>19</v>
      </c>
      <c r="N105" s="137" t="s">
        <v>46</v>
      </c>
      <c r="P105" s="138">
        <f>O105*H105</f>
        <v>0</v>
      </c>
      <c r="Q105" s="138">
        <v>0</v>
      </c>
      <c r="R105" s="138">
        <f>Q105*H105</f>
        <v>0</v>
      </c>
      <c r="S105" s="138">
        <v>0</v>
      </c>
      <c r="T105" s="139">
        <f>S105*H105</f>
        <v>0</v>
      </c>
      <c r="AR105" s="140" t="s">
        <v>214</v>
      </c>
      <c r="AT105" s="140" t="s">
        <v>210</v>
      </c>
      <c r="AU105" s="140" t="s">
        <v>85</v>
      </c>
      <c r="AY105" s="18" t="s">
        <v>208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8" t="s">
        <v>83</v>
      </c>
      <c r="BK105" s="141">
        <f>ROUND(I105*H105,2)</f>
        <v>0</v>
      </c>
      <c r="BL105" s="18" t="s">
        <v>214</v>
      </c>
      <c r="BM105" s="140" t="s">
        <v>1607</v>
      </c>
    </row>
    <row r="106" spans="2:65" s="1" customFormat="1" x14ac:dyDescent="0.2">
      <c r="B106" s="33"/>
      <c r="D106" s="142" t="s">
        <v>216</v>
      </c>
      <c r="F106" s="143" t="s">
        <v>249</v>
      </c>
      <c r="I106" s="144"/>
      <c r="L106" s="33"/>
      <c r="M106" s="145"/>
      <c r="T106" s="54"/>
      <c r="AT106" s="18" t="s">
        <v>216</v>
      </c>
      <c r="AU106" s="18" t="s">
        <v>85</v>
      </c>
    </row>
    <row r="107" spans="2:65" s="12" customFormat="1" x14ac:dyDescent="0.2">
      <c r="B107" s="146"/>
      <c r="D107" s="147" t="s">
        <v>218</v>
      </c>
      <c r="E107" s="148" t="s">
        <v>19</v>
      </c>
      <c r="F107" s="149" t="s">
        <v>238</v>
      </c>
      <c r="H107" s="148" t="s">
        <v>19</v>
      </c>
      <c r="I107" s="150"/>
      <c r="L107" s="146"/>
      <c r="M107" s="151"/>
      <c r="T107" s="152"/>
      <c r="AT107" s="148" t="s">
        <v>218</v>
      </c>
      <c r="AU107" s="148" t="s">
        <v>85</v>
      </c>
      <c r="AV107" s="12" t="s">
        <v>83</v>
      </c>
      <c r="AW107" s="12" t="s">
        <v>35</v>
      </c>
      <c r="AX107" s="12" t="s">
        <v>75</v>
      </c>
      <c r="AY107" s="148" t="s">
        <v>208</v>
      </c>
    </row>
    <row r="108" spans="2:65" s="13" customFormat="1" x14ac:dyDescent="0.2">
      <c r="B108" s="153"/>
      <c r="D108" s="147" t="s">
        <v>218</v>
      </c>
      <c r="E108" s="154" t="s">
        <v>19</v>
      </c>
      <c r="F108" s="155" t="s">
        <v>239</v>
      </c>
      <c r="H108" s="156">
        <v>0.5</v>
      </c>
      <c r="I108" s="157"/>
      <c r="L108" s="153"/>
      <c r="M108" s="158"/>
      <c r="T108" s="159"/>
      <c r="AT108" s="154" t="s">
        <v>218</v>
      </c>
      <c r="AU108" s="154" t="s">
        <v>85</v>
      </c>
      <c r="AV108" s="13" t="s">
        <v>85</v>
      </c>
      <c r="AW108" s="13" t="s">
        <v>35</v>
      </c>
      <c r="AX108" s="13" t="s">
        <v>75</v>
      </c>
      <c r="AY108" s="154" t="s">
        <v>208</v>
      </c>
    </row>
    <row r="109" spans="2:65" s="14" customFormat="1" x14ac:dyDescent="0.2">
      <c r="B109" s="160"/>
      <c r="D109" s="147" t="s">
        <v>218</v>
      </c>
      <c r="E109" s="161" t="s">
        <v>19</v>
      </c>
      <c r="F109" s="162" t="s">
        <v>221</v>
      </c>
      <c r="H109" s="163">
        <v>0.5</v>
      </c>
      <c r="I109" s="164"/>
      <c r="L109" s="160"/>
      <c r="M109" s="165"/>
      <c r="T109" s="166"/>
      <c r="AT109" s="161" t="s">
        <v>218</v>
      </c>
      <c r="AU109" s="161" t="s">
        <v>85</v>
      </c>
      <c r="AV109" s="14" t="s">
        <v>214</v>
      </c>
      <c r="AW109" s="14" t="s">
        <v>35</v>
      </c>
      <c r="AX109" s="14" t="s">
        <v>83</v>
      </c>
      <c r="AY109" s="161" t="s">
        <v>208</v>
      </c>
    </row>
    <row r="110" spans="2:65" s="1" customFormat="1" ht="38.15" customHeight="1" x14ac:dyDescent="0.2">
      <c r="B110" s="33"/>
      <c r="C110" s="129" t="s">
        <v>240</v>
      </c>
      <c r="D110" s="129" t="s">
        <v>210</v>
      </c>
      <c r="E110" s="130" t="s">
        <v>251</v>
      </c>
      <c r="F110" s="131" t="s">
        <v>252</v>
      </c>
      <c r="G110" s="132" t="s">
        <v>127</v>
      </c>
      <c r="H110" s="133">
        <v>9.5</v>
      </c>
      <c r="I110" s="134"/>
      <c r="J110" s="135">
        <f>ROUND(I110*H110,2)</f>
        <v>0</v>
      </c>
      <c r="K110" s="131" t="s">
        <v>213</v>
      </c>
      <c r="L110" s="33"/>
      <c r="M110" s="136" t="s">
        <v>19</v>
      </c>
      <c r="N110" s="137" t="s">
        <v>46</v>
      </c>
      <c r="P110" s="138">
        <f>O110*H110</f>
        <v>0</v>
      </c>
      <c r="Q110" s="138">
        <v>0</v>
      </c>
      <c r="R110" s="138">
        <f>Q110*H110</f>
        <v>0</v>
      </c>
      <c r="S110" s="138">
        <v>0</v>
      </c>
      <c r="T110" s="139">
        <f>S110*H110</f>
        <v>0</v>
      </c>
      <c r="AR110" s="140" t="s">
        <v>214</v>
      </c>
      <c r="AT110" s="140" t="s">
        <v>210</v>
      </c>
      <c r="AU110" s="140" t="s">
        <v>85</v>
      </c>
      <c r="AY110" s="18" t="s">
        <v>208</v>
      </c>
      <c r="BE110" s="141">
        <f>IF(N110="základní",J110,0)</f>
        <v>0</v>
      </c>
      <c r="BF110" s="141">
        <f>IF(N110="snížená",J110,0)</f>
        <v>0</v>
      </c>
      <c r="BG110" s="141">
        <f>IF(N110="zákl. přenesená",J110,0)</f>
        <v>0</v>
      </c>
      <c r="BH110" s="141">
        <f>IF(N110="sníž. přenesená",J110,0)</f>
        <v>0</v>
      </c>
      <c r="BI110" s="141">
        <f>IF(N110="nulová",J110,0)</f>
        <v>0</v>
      </c>
      <c r="BJ110" s="18" t="s">
        <v>83</v>
      </c>
      <c r="BK110" s="141">
        <f>ROUND(I110*H110,2)</f>
        <v>0</v>
      </c>
      <c r="BL110" s="18" t="s">
        <v>214</v>
      </c>
      <c r="BM110" s="140" t="s">
        <v>1608</v>
      </c>
    </row>
    <row r="111" spans="2:65" s="1" customFormat="1" x14ac:dyDescent="0.2">
      <c r="B111" s="33"/>
      <c r="D111" s="142" t="s">
        <v>216</v>
      </c>
      <c r="F111" s="143" t="s">
        <v>254</v>
      </c>
      <c r="I111" s="144"/>
      <c r="L111" s="33"/>
      <c r="M111" s="145"/>
      <c r="T111" s="54"/>
      <c r="AT111" s="18" t="s">
        <v>216</v>
      </c>
      <c r="AU111" s="18" t="s">
        <v>85</v>
      </c>
    </row>
    <row r="112" spans="2:65" s="13" customFormat="1" x14ac:dyDescent="0.2">
      <c r="B112" s="153"/>
      <c r="D112" s="147" t="s">
        <v>218</v>
      </c>
      <c r="F112" s="155" t="s">
        <v>1609</v>
      </c>
      <c r="H112" s="156">
        <v>9.5</v>
      </c>
      <c r="I112" s="157"/>
      <c r="L112" s="153"/>
      <c r="M112" s="158"/>
      <c r="T112" s="159"/>
      <c r="AT112" s="154" t="s">
        <v>218</v>
      </c>
      <c r="AU112" s="154" t="s">
        <v>85</v>
      </c>
      <c r="AV112" s="13" t="s">
        <v>85</v>
      </c>
      <c r="AW112" s="13" t="s">
        <v>4</v>
      </c>
      <c r="AX112" s="13" t="s">
        <v>83</v>
      </c>
      <c r="AY112" s="154" t="s">
        <v>208</v>
      </c>
    </row>
    <row r="113" spans="2:65" s="1" customFormat="1" ht="24.75" customHeight="1" x14ac:dyDescent="0.2">
      <c r="B113" s="33"/>
      <c r="C113" s="129" t="s">
        <v>245</v>
      </c>
      <c r="D113" s="129" t="s">
        <v>210</v>
      </c>
      <c r="E113" s="130" t="s">
        <v>257</v>
      </c>
      <c r="F113" s="131" t="s">
        <v>258</v>
      </c>
      <c r="G113" s="132" t="s">
        <v>127</v>
      </c>
      <c r="H113" s="133">
        <v>0.5</v>
      </c>
      <c r="I113" s="134"/>
      <c r="J113" s="135">
        <f>ROUND(I113*H113,2)</f>
        <v>0</v>
      </c>
      <c r="K113" s="131" t="s">
        <v>213</v>
      </c>
      <c r="L113" s="33"/>
      <c r="M113" s="136" t="s">
        <v>19</v>
      </c>
      <c r="N113" s="137" t="s">
        <v>46</v>
      </c>
      <c r="P113" s="138">
        <f>O113*H113</f>
        <v>0</v>
      </c>
      <c r="Q113" s="138">
        <v>0</v>
      </c>
      <c r="R113" s="138">
        <f>Q113*H113</f>
        <v>0</v>
      </c>
      <c r="S113" s="138">
        <v>0</v>
      </c>
      <c r="T113" s="139">
        <f>S113*H113</f>
        <v>0</v>
      </c>
      <c r="AR113" s="140" t="s">
        <v>214</v>
      </c>
      <c r="AT113" s="140" t="s">
        <v>210</v>
      </c>
      <c r="AU113" s="140" t="s">
        <v>85</v>
      </c>
      <c r="AY113" s="18" t="s">
        <v>208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8" t="s">
        <v>83</v>
      </c>
      <c r="BK113" s="141">
        <f>ROUND(I113*H113,2)</f>
        <v>0</v>
      </c>
      <c r="BL113" s="18" t="s">
        <v>214</v>
      </c>
      <c r="BM113" s="140" t="s">
        <v>1610</v>
      </c>
    </row>
    <row r="114" spans="2:65" s="1" customFormat="1" x14ac:dyDescent="0.2">
      <c r="B114" s="33"/>
      <c r="D114" s="142" t="s">
        <v>216</v>
      </c>
      <c r="F114" s="143" t="s">
        <v>260</v>
      </c>
      <c r="I114" s="144"/>
      <c r="L114" s="33"/>
      <c r="M114" s="145"/>
      <c r="T114" s="54"/>
      <c r="AT114" s="18" t="s">
        <v>216</v>
      </c>
      <c r="AU114" s="18" t="s">
        <v>85</v>
      </c>
    </row>
    <row r="115" spans="2:65" s="13" customFormat="1" x14ac:dyDescent="0.2">
      <c r="B115" s="153"/>
      <c r="D115" s="147" t="s">
        <v>218</v>
      </c>
      <c r="E115" s="154" t="s">
        <v>19</v>
      </c>
      <c r="F115" s="155" t="s">
        <v>239</v>
      </c>
      <c r="H115" s="156">
        <v>0.5</v>
      </c>
      <c r="I115" s="157"/>
      <c r="L115" s="153"/>
      <c r="M115" s="158"/>
      <c r="T115" s="159"/>
      <c r="AT115" s="154" t="s">
        <v>218</v>
      </c>
      <c r="AU115" s="154" t="s">
        <v>85</v>
      </c>
      <c r="AV115" s="13" t="s">
        <v>85</v>
      </c>
      <c r="AW115" s="13" t="s">
        <v>35</v>
      </c>
      <c r="AX115" s="13" t="s">
        <v>75</v>
      </c>
      <c r="AY115" s="154" t="s">
        <v>208</v>
      </c>
    </row>
    <row r="116" spans="2:65" s="14" customFormat="1" x14ac:dyDescent="0.2">
      <c r="B116" s="160"/>
      <c r="D116" s="147" t="s">
        <v>218</v>
      </c>
      <c r="E116" s="161" t="s">
        <v>19</v>
      </c>
      <c r="F116" s="162" t="s">
        <v>221</v>
      </c>
      <c r="H116" s="163">
        <v>0.5</v>
      </c>
      <c r="I116" s="164"/>
      <c r="L116" s="160"/>
      <c r="M116" s="165"/>
      <c r="T116" s="166"/>
      <c r="AT116" s="161" t="s">
        <v>218</v>
      </c>
      <c r="AU116" s="161" t="s">
        <v>85</v>
      </c>
      <c r="AV116" s="14" t="s">
        <v>214</v>
      </c>
      <c r="AW116" s="14" t="s">
        <v>35</v>
      </c>
      <c r="AX116" s="14" t="s">
        <v>83</v>
      </c>
      <c r="AY116" s="161" t="s">
        <v>208</v>
      </c>
    </row>
    <row r="117" spans="2:65" s="1" customFormat="1" ht="24.75" customHeight="1" x14ac:dyDescent="0.2">
      <c r="B117" s="33"/>
      <c r="C117" s="129" t="s">
        <v>250</v>
      </c>
      <c r="D117" s="129" t="s">
        <v>210</v>
      </c>
      <c r="E117" s="130" t="s">
        <v>262</v>
      </c>
      <c r="F117" s="131" t="s">
        <v>263</v>
      </c>
      <c r="G117" s="132" t="s">
        <v>264</v>
      </c>
      <c r="H117" s="133">
        <v>0.92500000000000004</v>
      </c>
      <c r="I117" s="134"/>
      <c r="J117" s="135">
        <f>ROUND(I117*H117,2)</f>
        <v>0</v>
      </c>
      <c r="K117" s="131" t="s">
        <v>213</v>
      </c>
      <c r="L117" s="33"/>
      <c r="M117" s="136" t="s">
        <v>19</v>
      </c>
      <c r="N117" s="137" t="s">
        <v>46</v>
      </c>
      <c r="P117" s="138">
        <f>O117*H117</f>
        <v>0</v>
      </c>
      <c r="Q117" s="138">
        <v>0</v>
      </c>
      <c r="R117" s="138">
        <f>Q117*H117</f>
        <v>0</v>
      </c>
      <c r="S117" s="138">
        <v>0</v>
      </c>
      <c r="T117" s="139">
        <f>S117*H117</f>
        <v>0</v>
      </c>
      <c r="AR117" s="140" t="s">
        <v>214</v>
      </c>
      <c r="AT117" s="140" t="s">
        <v>210</v>
      </c>
      <c r="AU117" s="140" t="s">
        <v>85</v>
      </c>
      <c r="AY117" s="18" t="s">
        <v>208</v>
      </c>
      <c r="BE117" s="141">
        <f>IF(N117="základní",J117,0)</f>
        <v>0</v>
      </c>
      <c r="BF117" s="141">
        <f>IF(N117="snížená",J117,0)</f>
        <v>0</v>
      </c>
      <c r="BG117" s="141">
        <f>IF(N117="zákl. přenesená",J117,0)</f>
        <v>0</v>
      </c>
      <c r="BH117" s="141">
        <f>IF(N117="sníž. přenesená",J117,0)</f>
        <v>0</v>
      </c>
      <c r="BI117" s="141">
        <f>IF(N117="nulová",J117,0)</f>
        <v>0</v>
      </c>
      <c r="BJ117" s="18" t="s">
        <v>83</v>
      </c>
      <c r="BK117" s="141">
        <f>ROUND(I117*H117,2)</f>
        <v>0</v>
      </c>
      <c r="BL117" s="18" t="s">
        <v>214</v>
      </c>
      <c r="BM117" s="140" t="s">
        <v>1611</v>
      </c>
    </row>
    <row r="118" spans="2:65" s="1" customFormat="1" x14ac:dyDescent="0.2">
      <c r="B118" s="33"/>
      <c r="D118" s="142" t="s">
        <v>216</v>
      </c>
      <c r="F118" s="143" t="s">
        <v>266</v>
      </c>
      <c r="I118" s="144"/>
      <c r="L118" s="33"/>
      <c r="M118" s="145"/>
      <c r="T118" s="54"/>
      <c r="AT118" s="18" t="s">
        <v>216</v>
      </c>
      <c r="AU118" s="18" t="s">
        <v>85</v>
      </c>
    </row>
    <row r="119" spans="2:65" s="13" customFormat="1" x14ac:dyDescent="0.2">
      <c r="B119" s="153"/>
      <c r="D119" s="147" t="s">
        <v>218</v>
      </c>
      <c r="E119" s="154" t="s">
        <v>19</v>
      </c>
      <c r="F119" s="155" t="s">
        <v>239</v>
      </c>
      <c r="H119" s="156">
        <v>0.5</v>
      </c>
      <c r="I119" s="157"/>
      <c r="L119" s="153"/>
      <c r="M119" s="158"/>
      <c r="T119" s="159"/>
      <c r="AT119" s="154" t="s">
        <v>218</v>
      </c>
      <c r="AU119" s="154" t="s">
        <v>85</v>
      </c>
      <c r="AV119" s="13" t="s">
        <v>85</v>
      </c>
      <c r="AW119" s="13" t="s">
        <v>35</v>
      </c>
      <c r="AX119" s="13" t="s">
        <v>75</v>
      </c>
      <c r="AY119" s="154" t="s">
        <v>208</v>
      </c>
    </row>
    <row r="120" spans="2:65" s="14" customFormat="1" x14ac:dyDescent="0.2">
      <c r="B120" s="160"/>
      <c r="D120" s="147" t="s">
        <v>218</v>
      </c>
      <c r="E120" s="161" t="s">
        <v>19</v>
      </c>
      <c r="F120" s="162" t="s">
        <v>221</v>
      </c>
      <c r="H120" s="163">
        <v>0.5</v>
      </c>
      <c r="I120" s="164"/>
      <c r="L120" s="160"/>
      <c r="M120" s="165"/>
      <c r="T120" s="166"/>
      <c r="AT120" s="161" t="s">
        <v>218</v>
      </c>
      <c r="AU120" s="161" t="s">
        <v>85</v>
      </c>
      <c r="AV120" s="14" t="s">
        <v>214</v>
      </c>
      <c r="AW120" s="14" t="s">
        <v>35</v>
      </c>
      <c r="AX120" s="14" t="s">
        <v>83</v>
      </c>
      <c r="AY120" s="161" t="s">
        <v>208</v>
      </c>
    </row>
    <row r="121" spans="2:65" s="13" customFormat="1" x14ac:dyDescent="0.2">
      <c r="B121" s="153"/>
      <c r="D121" s="147" t="s">
        <v>218</v>
      </c>
      <c r="F121" s="155" t="s">
        <v>1612</v>
      </c>
      <c r="H121" s="156">
        <v>0.92500000000000004</v>
      </c>
      <c r="I121" s="157"/>
      <c r="L121" s="153"/>
      <c r="M121" s="158"/>
      <c r="T121" s="159"/>
      <c r="AT121" s="154" t="s">
        <v>218</v>
      </c>
      <c r="AU121" s="154" t="s">
        <v>85</v>
      </c>
      <c r="AV121" s="13" t="s">
        <v>85</v>
      </c>
      <c r="AW121" s="13" t="s">
        <v>4</v>
      </c>
      <c r="AX121" s="13" t="s">
        <v>83</v>
      </c>
      <c r="AY121" s="154" t="s">
        <v>208</v>
      </c>
    </row>
    <row r="122" spans="2:65" s="1" customFormat="1" ht="24.75" customHeight="1" x14ac:dyDescent="0.2">
      <c r="B122" s="33"/>
      <c r="C122" s="129" t="s">
        <v>256</v>
      </c>
      <c r="D122" s="129" t="s">
        <v>210</v>
      </c>
      <c r="E122" s="130" t="s">
        <v>269</v>
      </c>
      <c r="F122" s="131" t="s">
        <v>270</v>
      </c>
      <c r="G122" s="132" t="s">
        <v>127</v>
      </c>
      <c r="H122" s="133">
        <v>0.5</v>
      </c>
      <c r="I122" s="134"/>
      <c r="J122" s="135">
        <f>ROUND(I122*H122,2)</f>
        <v>0</v>
      </c>
      <c r="K122" s="131" t="s">
        <v>213</v>
      </c>
      <c r="L122" s="33"/>
      <c r="M122" s="136" t="s">
        <v>19</v>
      </c>
      <c r="N122" s="137" t="s">
        <v>46</v>
      </c>
      <c r="P122" s="138">
        <f>O122*H122</f>
        <v>0</v>
      </c>
      <c r="Q122" s="138">
        <v>0</v>
      </c>
      <c r="R122" s="138">
        <f>Q122*H122</f>
        <v>0</v>
      </c>
      <c r="S122" s="138">
        <v>0</v>
      </c>
      <c r="T122" s="139">
        <f>S122*H122</f>
        <v>0</v>
      </c>
      <c r="AR122" s="140" t="s">
        <v>214</v>
      </c>
      <c r="AT122" s="140" t="s">
        <v>210</v>
      </c>
      <c r="AU122" s="140" t="s">
        <v>85</v>
      </c>
      <c r="AY122" s="18" t="s">
        <v>208</v>
      </c>
      <c r="BE122" s="141">
        <f>IF(N122="základní",J122,0)</f>
        <v>0</v>
      </c>
      <c r="BF122" s="141">
        <f>IF(N122="snížená",J122,0)</f>
        <v>0</v>
      </c>
      <c r="BG122" s="141">
        <f>IF(N122="zákl. přenesená",J122,0)</f>
        <v>0</v>
      </c>
      <c r="BH122" s="141">
        <f>IF(N122="sníž. přenesená",J122,0)</f>
        <v>0</v>
      </c>
      <c r="BI122" s="141">
        <f>IF(N122="nulová",J122,0)</f>
        <v>0</v>
      </c>
      <c r="BJ122" s="18" t="s">
        <v>83</v>
      </c>
      <c r="BK122" s="141">
        <f>ROUND(I122*H122,2)</f>
        <v>0</v>
      </c>
      <c r="BL122" s="18" t="s">
        <v>214</v>
      </c>
      <c r="BM122" s="140" t="s">
        <v>1613</v>
      </c>
    </row>
    <row r="123" spans="2:65" s="1" customFormat="1" x14ac:dyDescent="0.2">
      <c r="B123" s="33"/>
      <c r="D123" s="142" t="s">
        <v>216</v>
      </c>
      <c r="F123" s="143" t="s">
        <v>272</v>
      </c>
      <c r="I123" s="144"/>
      <c r="L123" s="33"/>
      <c r="M123" s="145"/>
      <c r="T123" s="54"/>
      <c r="AT123" s="18" t="s">
        <v>216</v>
      </c>
      <c r="AU123" s="18" t="s">
        <v>85</v>
      </c>
    </row>
    <row r="124" spans="2:65" s="13" customFormat="1" x14ac:dyDescent="0.2">
      <c r="B124" s="153"/>
      <c r="D124" s="147" t="s">
        <v>218</v>
      </c>
      <c r="E124" s="154" t="s">
        <v>19</v>
      </c>
      <c r="F124" s="155" t="s">
        <v>239</v>
      </c>
      <c r="H124" s="156">
        <v>0.5</v>
      </c>
      <c r="I124" s="157"/>
      <c r="L124" s="153"/>
      <c r="M124" s="158"/>
      <c r="T124" s="159"/>
      <c r="AT124" s="154" t="s">
        <v>218</v>
      </c>
      <c r="AU124" s="154" t="s">
        <v>85</v>
      </c>
      <c r="AV124" s="13" t="s">
        <v>85</v>
      </c>
      <c r="AW124" s="13" t="s">
        <v>35</v>
      </c>
      <c r="AX124" s="13" t="s">
        <v>75</v>
      </c>
      <c r="AY124" s="154" t="s">
        <v>208</v>
      </c>
    </row>
    <row r="125" spans="2:65" s="14" customFormat="1" x14ac:dyDescent="0.2">
      <c r="B125" s="160"/>
      <c r="D125" s="147" t="s">
        <v>218</v>
      </c>
      <c r="E125" s="161" t="s">
        <v>19</v>
      </c>
      <c r="F125" s="162" t="s">
        <v>221</v>
      </c>
      <c r="H125" s="163">
        <v>0.5</v>
      </c>
      <c r="I125" s="164"/>
      <c r="L125" s="160"/>
      <c r="M125" s="165"/>
      <c r="T125" s="166"/>
      <c r="AT125" s="161" t="s">
        <v>218</v>
      </c>
      <c r="AU125" s="161" t="s">
        <v>85</v>
      </c>
      <c r="AV125" s="14" t="s">
        <v>214</v>
      </c>
      <c r="AW125" s="14" t="s">
        <v>35</v>
      </c>
      <c r="AX125" s="14" t="s">
        <v>83</v>
      </c>
      <c r="AY125" s="161" t="s">
        <v>208</v>
      </c>
    </row>
    <row r="126" spans="2:65" s="1" customFormat="1" ht="38.15" customHeight="1" x14ac:dyDescent="0.2">
      <c r="B126" s="33"/>
      <c r="C126" s="129" t="s">
        <v>261</v>
      </c>
      <c r="D126" s="129" t="s">
        <v>210</v>
      </c>
      <c r="E126" s="130" t="s">
        <v>1614</v>
      </c>
      <c r="F126" s="131" t="s">
        <v>1615</v>
      </c>
      <c r="G126" s="132" t="s">
        <v>127</v>
      </c>
      <c r="H126" s="133">
        <v>0.5</v>
      </c>
      <c r="I126" s="134"/>
      <c r="J126" s="135">
        <f>ROUND(I126*H126,2)</f>
        <v>0</v>
      </c>
      <c r="K126" s="131" t="s">
        <v>213</v>
      </c>
      <c r="L126" s="33"/>
      <c r="M126" s="136" t="s">
        <v>19</v>
      </c>
      <c r="N126" s="137" t="s">
        <v>46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214</v>
      </c>
      <c r="AT126" s="140" t="s">
        <v>210</v>
      </c>
      <c r="AU126" s="140" t="s">
        <v>85</v>
      </c>
      <c r="AY126" s="18" t="s">
        <v>208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8" t="s">
        <v>83</v>
      </c>
      <c r="BK126" s="141">
        <f>ROUND(I126*H126,2)</f>
        <v>0</v>
      </c>
      <c r="BL126" s="18" t="s">
        <v>214</v>
      </c>
      <c r="BM126" s="140" t="s">
        <v>1616</v>
      </c>
    </row>
    <row r="127" spans="2:65" s="1" customFormat="1" x14ac:dyDescent="0.2">
      <c r="B127" s="33"/>
      <c r="D127" s="142" t="s">
        <v>216</v>
      </c>
      <c r="F127" s="143" t="s">
        <v>1617</v>
      </c>
      <c r="I127" s="144"/>
      <c r="L127" s="33"/>
      <c r="M127" s="145"/>
      <c r="T127" s="54"/>
      <c r="AT127" s="18" t="s">
        <v>216</v>
      </c>
      <c r="AU127" s="18" t="s">
        <v>85</v>
      </c>
    </row>
    <row r="128" spans="2:65" s="12" customFormat="1" x14ac:dyDescent="0.2">
      <c r="B128" s="146"/>
      <c r="D128" s="147" t="s">
        <v>218</v>
      </c>
      <c r="E128" s="148" t="s">
        <v>19</v>
      </c>
      <c r="F128" s="149" t="s">
        <v>1618</v>
      </c>
      <c r="H128" s="148" t="s">
        <v>19</v>
      </c>
      <c r="I128" s="150"/>
      <c r="L128" s="146"/>
      <c r="M128" s="151"/>
      <c r="T128" s="152"/>
      <c r="AT128" s="148" t="s">
        <v>218</v>
      </c>
      <c r="AU128" s="148" t="s">
        <v>85</v>
      </c>
      <c r="AV128" s="12" t="s">
        <v>83</v>
      </c>
      <c r="AW128" s="12" t="s">
        <v>35</v>
      </c>
      <c r="AX128" s="12" t="s">
        <v>75</v>
      </c>
      <c r="AY128" s="148" t="s">
        <v>208</v>
      </c>
    </row>
    <row r="129" spans="2:65" s="13" customFormat="1" x14ac:dyDescent="0.2">
      <c r="B129" s="153"/>
      <c r="D129" s="147" t="s">
        <v>218</v>
      </c>
      <c r="E129" s="154" t="s">
        <v>19</v>
      </c>
      <c r="F129" s="155" t="s">
        <v>239</v>
      </c>
      <c r="H129" s="156">
        <v>0.5</v>
      </c>
      <c r="I129" s="157"/>
      <c r="L129" s="153"/>
      <c r="M129" s="158"/>
      <c r="T129" s="159"/>
      <c r="AT129" s="154" t="s">
        <v>218</v>
      </c>
      <c r="AU129" s="154" t="s">
        <v>85</v>
      </c>
      <c r="AV129" s="13" t="s">
        <v>85</v>
      </c>
      <c r="AW129" s="13" t="s">
        <v>35</v>
      </c>
      <c r="AX129" s="13" t="s">
        <v>75</v>
      </c>
      <c r="AY129" s="154" t="s">
        <v>208</v>
      </c>
    </row>
    <row r="130" spans="2:65" s="14" customFormat="1" x14ac:dyDescent="0.2">
      <c r="B130" s="160"/>
      <c r="D130" s="147" t="s">
        <v>218</v>
      </c>
      <c r="E130" s="161" t="s">
        <v>19</v>
      </c>
      <c r="F130" s="162" t="s">
        <v>221</v>
      </c>
      <c r="H130" s="163">
        <v>0.5</v>
      </c>
      <c r="I130" s="164"/>
      <c r="L130" s="160"/>
      <c r="M130" s="165"/>
      <c r="T130" s="166"/>
      <c r="AT130" s="161" t="s">
        <v>218</v>
      </c>
      <c r="AU130" s="161" t="s">
        <v>85</v>
      </c>
      <c r="AV130" s="14" t="s">
        <v>214</v>
      </c>
      <c r="AW130" s="14" t="s">
        <v>35</v>
      </c>
      <c r="AX130" s="14" t="s">
        <v>83</v>
      </c>
      <c r="AY130" s="161" t="s">
        <v>208</v>
      </c>
    </row>
    <row r="131" spans="2:65" s="1" customFormat="1" ht="15.75" customHeight="1" x14ac:dyDescent="0.2">
      <c r="B131" s="33"/>
      <c r="C131" s="168" t="s">
        <v>268</v>
      </c>
      <c r="D131" s="168" t="s">
        <v>346</v>
      </c>
      <c r="E131" s="169" t="s">
        <v>1619</v>
      </c>
      <c r="F131" s="170" t="s">
        <v>1620</v>
      </c>
      <c r="G131" s="171" t="s">
        <v>264</v>
      </c>
      <c r="H131" s="172">
        <v>1</v>
      </c>
      <c r="I131" s="173"/>
      <c r="J131" s="174">
        <f>ROUND(I131*H131,2)</f>
        <v>0</v>
      </c>
      <c r="K131" s="170" t="s">
        <v>213</v>
      </c>
      <c r="L131" s="175"/>
      <c r="M131" s="176" t="s">
        <v>19</v>
      </c>
      <c r="N131" s="177" t="s">
        <v>46</v>
      </c>
      <c r="P131" s="138">
        <f>O131*H131</f>
        <v>0</v>
      </c>
      <c r="Q131" s="138">
        <v>1</v>
      </c>
      <c r="R131" s="138">
        <f>Q131*H131</f>
        <v>1</v>
      </c>
      <c r="S131" s="138">
        <v>0</v>
      </c>
      <c r="T131" s="139">
        <f>S131*H131</f>
        <v>0</v>
      </c>
      <c r="AR131" s="140" t="s">
        <v>256</v>
      </c>
      <c r="AT131" s="140" t="s">
        <v>346</v>
      </c>
      <c r="AU131" s="140" t="s">
        <v>85</v>
      </c>
      <c r="AY131" s="18" t="s">
        <v>208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8" t="s">
        <v>83</v>
      </c>
      <c r="BK131" s="141">
        <f>ROUND(I131*H131,2)</f>
        <v>0</v>
      </c>
      <c r="BL131" s="18" t="s">
        <v>214</v>
      </c>
      <c r="BM131" s="140" t="s">
        <v>1621</v>
      </c>
    </row>
    <row r="132" spans="2:65" s="13" customFormat="1" x14ac:dyDescent="0.2">
      <c r="B132" s="153"/>
      <c r="D132" s="147" t="s">
        <v>218</v>
      </c>
      <c r="F132" s="155" t="s">
        <v>1622</v>
      </c>
      <c r="H132" s="156">
        <v>1</v>
      </c>
      <c r="I132" s="157"/>
      <c r="L132" s="153"/>
      <c r="M132" s="158"/>
      <c r="T132" s="159"/>
      <c r="AT132" s="154" t="s">
        <v>218</v>
      </c>
      <c r="AU132" s="154" t="s">
        <v>85</v>
      </c>
      <c r="AV132" s="13" t="s">
        <v>85</v>
      </c>
      <c r="AW132" s="13" t="s">
        <v>4</v>
      </c>
      <c r="AX132" s="13" t="s">
        <v>83</v>
      </c>
      <c r="AY132" s="154" t="s">
        <v>208</v>
      </c>
    </row>
    <row r="133" spans="2:65" s="11" customFormat="1" ht="22.75" customHeight="1" x14ac:dyDescent="0.25">
      <c r="B133" s="117"/>
      <c r="D133" s="118" t="s">
        <v>74</v>
      </c>
      <c r="E133" s="127" t="s">
        <v>245</v>
      </c>
      <c r="F133" s="127" t="s">
        <v>453</v>
      </c>
      <c r="I133" s="120"/>
      <c r="J133" s="128">
        <f>BK133</f>
        <v>0</v>
      </c>
      <c r="L133" s="117"/>
      <c r="M133" s="122"/>
      <c r="P133" s="123">
        <f>SUM(P134:P138)</f>
        <v>0</v>
      </c>
      <c r="R133" s="123">
        <f>SUM(R134:R138)</f>
        <v>0.19062399999999999</v>
      </c>
      <c r="T133" s="124">
        <f>SUM(T134:T138)</f>
        <v>0</v>
      </c>
      <c r="AR133" s="118" t="s">
        <v>83</v>
      </c>
      <c r="AT133" s="125" t="s">
        <v>74</v>
      </c>
      <c r="AU133" s="125" t="s">
        <v>83</v>
      </c>
      <c r="AY133" s="118" t="s">
        <v>208</v>
      </c>
      <c r="BK133" s="126">
        <f>SUM(BK134:BK138)</f>
        <v>0</v>
      </c>
    </row>
    <row r="134" spans="2:65" s="1" customFormat="1" ht="15.75" customHeight="1" x14ac:dyDescent="0.2">
      <c r="B134" s="33"/>
      <c r="C134" s="129" t="s">
        <v>273</v>
      </c>
      <c r="D134" s="129" t="s">
        <v>210</v>
      </c>
      <c r="E134" s="130" t="s">
        <v>1623</v>
      </c>
      <c r="F134" s="131" t="s">
        <v>1624</v>
      </c>
      <c r="G134" s="132" t="s">
        <v>109</v>
      </c>
      <c r="H134" s="133">
        <v>3.4039999999999999</v>
      </c>
      <c r="I134" s="134"/>
      <c r="J134" s="135">
        <f>ROUND(I134*H134,2)</f>
        <v>0</v>
      </c>
      <c r="K134" s="131" t="s">
        <v>213</v>
      </c>
      <c r="L134" s="33"/>
      <c r="M134" s="136" t="s">
        <v>19</v>
      </c>
      <c r="N134" s="137" t="s">
        <v>46</v>
      </c>
      <c r="P134" s="138">
        <f>O134*H134</f>
        <v>0</v>
      </c>
      <c r="Q134" s="138">
        <v>5.6000000000000001E-2</v>
      </c>
      <c r="R134" s="138">
        <f>Q134*H134</f>
        <v>0.19062399999999999</v>
      </c>
      <c r="S134" s="138">
        <v>0</v>
      </c>
      <c r="T134" s="139">
        <f>S134*H134</f>
        <v>0</v>
      </c>
      <c r="AR134" s="140" t="s">
        <v>214</v>
      </c>
      <c r="AT134" s="140" t="s">
        <v>210</v>
      </c>
      <c r="AU134" s="140" t="s">
        <v>85</v>
      </c>
      <c r="AY134" s="18" t="s">
        <v>208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8" t="s">
        <v>83</v>
      </c>
      <c r="BK134" s="141">
        <f>ROUND(I134*H134,2)</f>
        <v>0</v>
      </c>
      <c r="BL134" s="18" t="s">
        <v>214</v>
      </c>
      <c r="BM134" s="140" t="s">
        <v>1625</v>
      </c>
    </row>
    <row r="135" spans="2:65" s="1" customFormat="1" x14ac:dyDescent="0.2">
      <c r="B135" s="33"/>
      <c r="D135" s="142" t="s">
        <v>216</v>
      </c>
      <c r="F135" s="143" t="s">
        <v>1626</v>
      </c>
      <c r="I135" s="144"/>
      <c r="L135" s="33"/>
      <c r="M135" s="145"/>
      <c r="T135" s="54"/>
      <c r="AT135" s="18" t="s">
        <v>216</v>
      </c>
      <c r="AU135" s="18" t="s">
        <v>85</v>
      </c>
    </row>
    <row r="136" spans="2:65" s="12" customFormat="1" x14ac:dyDescent="0.2">
      <c r="B136" s="146"/>
      <c r="D136" s="147" t="s">
        <v>218</v>
      </c>
      <c r="E136" s="148" t="s">
        <v>19</v>
      </c>
      <c r="F136" s="149" t="s">
        <v>1627</v>
      </c>
      <c r="H136" s="148" t="s">
        <v>19</v>
      </c>
      <c r="I136" s="150"/>
      <c r="L136" s="146"/>
      <c r="M136" s="151"/>
      <c r="T136" s="152"/>
      <c r="AT136" s="148" t="s">
        <v>218</v>
      </c>
      <c r="AU136" s="148" t="s">
        <v>85</v>
      </c>
      <c r="AV136" s="12" t="s">
        <v>83</v>
      </c>
      <c r="AW136" s="12" t="s">
        <v>35</v>
      </c>
      <c r="AX136" s="12" t="s">
        <v>75</v>
      </c>
      <c r="AY136" s="148" t="s">
        <v>208</v>
      </c>
    </row>
    <row r="137" spans="2:65" s="13" customFormat="1" x14ac:dyDescent="0.2">
      <c r="B137" s="153"/>
      <c r="D137" s="147" t="s">
        <v>218</v>
      </c>
      <c r="E137" s="154" t="s">
        <v>19</v>
      </c>
      <c r="F137" s="155" t="s">
        <v>1628</v>
      </c>
      <c r="H137" s="156">
        <v>3.4039999999999999</v>
      </c>
      <c r="I137" s="157"/>
      <c r="L137" s="153"/>
      <c r="M137" s="158"/>
      <c r="T137" s="159"/>
      <c r="AT137" s="154" t="s">
        <v>218</v>
      </c>
      <c r="AU137" s="154" t="s">
        <v>85</v>
      </c>
      <c r="AV137" s="13" t="s">
        <v>85</v>
      </c>
      <c r="AW137" s="13" t="s">
        <v>35</v>
      </c>
      <c r="AX137" s="13" t="s">
        <v>75</v>
      </c>
      <c r="AY137" s="154" t="s">
        <v>208</v>
      </c>
    </row>
    <row r="138" spans="2:65" s="14" customFormat="1" x14ac:dyDescent="0.2">
      <c r="B138" s="160"/>
      <c r="D138" s="147" t="s">
        <v>218</v>
      </c>
      <c r="E138" s="161" t="s">
        <v>19</v>
      </c>
      <c r="F138" s="162" t="s">
        <v>221</v>
      </c>
      <c r="H138" s="163">
        <v>3.4039999999999999</v>
      </c>
      <c r="I138" s="164"/>
      <c r="L138" s="160"/>
      <c r="M138" s="165"/>
      <c r="T138" s="166"/>
      <c r="AT138" s="161" t="s">
        <v>218</v>
      </c>
      <c r="AU138" s="161" t="s">
        <v>85</v>
      </c>
      <c r="AV138" s="14" t="s">
        <v>214</v>
      </c>
      <c r="AW138" s="14" t="s">
        <v>35</v>
      </c>
      <c r="AX138" s="14" t="s">
        <v>83</v>
      </c>
      <c r="AY138" s="161" t="s">
        <v>208</v>
      </c>
    </row>
    <row r="139" spans="2:65" s="11" customFormat="1" ht="22.75" customHeight="1" x14ac:dyDescent="0.25">
      <c r="B139" s="117"/>
      <c r="D139" s="118" t="s">
        <v>74</v>
      </c>
      <c r="E139" s="127" t="s">
        <v>261</v>
      </c>
      <c r="F139" s="127" t="s">
        <v>653</v>
      </c>
      <c r="I139" s="120"/>
      <c r="J139" s="128">
        <f>BK139</f>
        <v>0</v>
      </c>
      <c r="L139" s="117"/>
      <c r="M139" s="122"/>
      <c r="P139" s="123">
        <f>SUM(P140:P148)</f>
        <v>0</v>
      </c>
      <c r="R139" s="123">
        <f>SUM(R140:R148)</f>
        <v>1.8449999999999999E-3</v>
      </c>
      <c r="T139" s="124">
        <f>SUM(T140:T148)</f>
        <v>0.93310000000000004</v>
      </c>
      <c r="AR139" s="118" t="s">
        <v>83</v>
      </c>
      <c r="AT139" s="125" t="s">
        <v>74</v>
      </c>
      <c r="AU139" s="125" t="s">
        <v>83</v>
      </c>
      <c r="AY139" s="118" t="s">
        <v>208</v>
      </c>
      <c r="BK139" s="126">
        <f>SUM(BK140:BK148)</f>
        <v>0</v>
      </c>
    </row>
    <row r="140" spans="2:65" s="1" customFormat="1" ht="24.75" customHeight="1" x14ac:dyDescent="0.2">
      <c r="B140" s="33"/>
      <c r="C140" s="129" t="s">
        <v>8</v>
      </c>
      <c r="D140" s="129" t="s">
        <v>210</v>
      </c>
      <c r="E140" s="130" t="s">
        <v>1629</v>
      </c>
      <c r="F140" s="131" t="s">
        <v>1630</v>
      </c>
      <c r="G140" s="132" t="s">
        <v>123</v>
      </c>
      <c r="H140" s="133">
        <v>22.69</v>
      </c>
      <c r="I140" s="134"/>
      <c r="J140" s="135">
        <f>ROUND(I140*H140,2)</f>
        <v>0</v>
      </c>
      <c r="K140" s="131" t="s">
        <v>213</v>
      </c>
      <c r="L140" s="33"/>
      <c r="M140" s="136" t="s">
        <v>19</v>
      </c>
      <c r="N140" s="137" t="s">
        <v>46</v>
      </c>
      <c r="P140" s="138">
        <f>O140*H140</f>
        <v>0</v>
      </c>
      <c r="Q140" s="138">
        <v>0</v>
      </c>
      <c r="R140" s="138">
        <f>Q140*H140</f>
        <v>0</v>
      </c>
      <c r="S140" s="138">
        <v>0.04</v>
      </c>
      <c r="T140" s="139">
        <f>S140*H140</f>
        <v>0.90760000000000007</v>
      </c>
      <c r="AR140" s="140" t="s">
        <v>214</v>
      </c>
      <c r="AT140" s="140" t="s">
        <v>210</v>
      </c>
      <c r="AU140" s="140" t="s">
        <v>85</v>
      </c>
      <c r="AY140" s="18" t="s">
        <v>208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8" t="s">
        <v>83</v>
      </c>
      <c r="BK140" s="141">
        <f>ROUND(I140*H140,2)</f>
        <v>0</v>
      </c>
      <c r="BL140" s="18" t="s">
        <v>214</v>
      </c>
      <c r="BM140" s="140" t="s">
        <v>1631</v>
      </c>
    </row>
    <row r="141" spans="2:65" s="1" customFormat="1" x14ac:dyDescent="0.2">
      <c r="B141" s="33"/>
      <c r="D141" s="142" t="s">
        <v>216</v>
      </c>
      <c r="F141" s="143" t="s">
        <v>1632</v>
      </c>
      <c r="I141" s="144"/>
      <c r="L141" s="33"/>
      <c r="M141" s="145"/>
      <c r="T141" s="54"/>
      <c r="AT141" s="18" t="s">
        <v>216</v>
      </c>
      <c r="AU141" s="18" t="s">
        <v>85</v>
      </c>
    </row>
    <row r="142" spans="2:65" s="12" customFormat="1" x14ac:dyDescent="0.2">
      <c r="B142" s="146"/>
      <c r="D142" s="147" t="s">
        <v>218</v>
      </c>
      <c r="E142" s="148" t="s">
        <v>19</v>
      </c>
      <c r="F142" s="149" t="s">
        <v>1633</v>
      </c>
      <c r="H142" s="148" t="s">
        <v>19</v>
      </c>
      <c r="I142" s="150"/>
      <c r="L142" s="146"/>
      <c r="M142" s="151"/>
      <c r="T142" s="152"/>
      <c r="AT142" s="148" t="s">
        <v>218</v>
      </c>
      <c r="AU142" s="148" t="s">
        <v>85</v>
      </c>
      <c r="AV142" s="12" t="s">
        <v>83</v>
      </c>
      <c r="AW142" s="12" t="s">
        <v>35</v>
      </c>
      <c r="AX142" s="12" t="s">
        <v>75</v>
      </c>
      <c r="AY142" s="148" t="s">
        <v>208</v>
      </c>
    </row>
    <row r="143" spans="2:65" s="13" customFormat="1" x14ac:dyDescent="0.2">
      <c r="B143" s="153"/>
      <c r="D143" s="147" t="s">
        <v>218</v>
      </c>
      <c r="E143" s="154" t="s">
        <v>19</v>
      </c>
      <c r="F143" s="155" t="s">
        <v>1634</v>
      </c>
      <c r="H143" s="156">
        <v>10.14</v>
      </c>
      <c r="I143" s="157"/>
      <c r="L143" s="153"/>
      <c r="M143" s="158"/>
      <c r="T143" s="159"/>
      <c r="AT143" s="154" t="s">
        <v>218</v>
      </c>
      <c r="AU143" s="154" t="s">
        <v>85</v>
      </c>
      <c r="AV143" s="13" t="s">
        <v>85</v>
      </c>
      <c r="AW143" s="13" t="s">
        <v>35</v>
      </c>
      <c r="AX143" s="13" t="s">
        <v>75</v>
      </c>
      <c r="AY143" s="154" t="s">
        <v>208</v>
      </c>
    </row>
    <row r="144" spans="2:65" s="12" customFormat="1" x14ac:dyDescent="0.2">
      <c r="B144" s="146"/>
      <c r="D144" s="147" t="s">
        <v>218</v>
      </c>
      <c r="E144" s="148" t="s">
        <v>19</v>
      </c>
      <c r="F144" s="149" t="s">
        <v>1635</v>
      </c>
      <c r="H144" s="148" t="s">
        <v>19</v>
      </c>
      <c r="I144" s="150"/>
      <c r="L144" s="146"/>
      <c r="M144" s="151"/>
      <c r="T144" s="152"/>
      <c r="AT144" s="148" t="s">
        <v>218</v>
      </c>
      <c r="AU144" s="148" t="s">
        <v>85</v>
      </c>
      <c r="AV144" s="12" t="s">
        <v>83</v>
      </c>
      <c r="AW144" s="12" t="s">
        <v>35</v>
      </c>
      <c r="AX144" s="12" t="s">
        <v>75</v>
      </c>
      <c r="AY144" s="148" t="s">
        <v>208</v>
      </c>
    </row>
    <row r="145" spans="2:65" s="13" customFormat="1" x14ac:dyDescent="0.2">
      <c r="B145" s="153"/>
      <c r="D145" s="147" t="s">
        <v>218</v>
      </c>
      <c r="E145" s="154" t="s">
        <v>19</v>
      </c>
      <c r="F145" s="155" t="s">
        <v>1636</v>
      </c>
      <c r="H145" s="156">
        <v>12.55</v>
      </c>
      <c r="I145" s="157"/>
      <c r="L145" s="153"/>
      <c r="M145" s="158"/>
      <c r="T145" s="159"/>
      <c r="AT145" s="154" t="s">
        <v>218</v>
      </c>
      <c r="AU145" s="154" t="s">
        <v>85</v>
      </c>
      <c r="AV145" s="13" t="s">
        <v>85</v>
      </c>
      <c r="AW145" s="13" t="s">
        <v>35</v>
      </c>
      <c r="AX145" s="13" t="s">
        <v>75</v>
      </c>
      <c r="AY145" s="154" t="s">
        <v>208</v>
      </c>
    </row>
    <row r="146" spans="2:65" s="14" customFormat="1" x14ac:dyDescent="0.2">
      <c r="B146" s="160"/>
      <c r="D146" s="147" t="s">
        <v>218</v>
      </c>
      <c r="E146" s="161" t="s">
        <v>19</v>
      </c>
      <c r="F146" s="162" t="s">
        <v>221</v>
      </c>
      <c r="H146" s="163">
        <v>22.69</v>
      </c>
      <c r="I146" s="164"/>
      <c r="L146" s="160"/>
      <c r="M146" s="165"/>
      <c r="T146" s="166"/>
      <c r="AT146" s="161" t="s">
        <v>218</v>
      </c>
      <c r="AU146" s="161" t="s">
        <v>85</v>
      </c>
      <c r="AV146" s="14" t="s">
        <v>214</v>
      </c>
      <c r="AW146" s="14" t="s">
        <v>35</v>
      </c>
      <c r="AX146" s="14" t="s">
        <v>83</v>
      </c>
      <c r="AY146" s="161" t="s">
        <v>208</v>
      </c>
    </row>
    <row r="147" spans="2:65" s="1" customFormat="1" ht="24.75" customHeight="1" x14ac:dyDescent="0.2">
      <c r="B147" s="33"/>
      <c r="C147" s="129" t="s">
        <v>287</v>
      </c>
      <c r="D147" s="129" t="s">
        <v>210</v>
      </c>
      <c r="E147" s="130" t="s">
        <v>1637</v>
      </c>
      <c r="F147" s="131" t="s">
        <v>1638</v>
      </c>
      <c r="G147" s="132" t="s">
        <v>123</v>
      </c>
      <c r="H147" s="133">
        <v>1.5</v>
      </c>
      <c r="I147" s="134"/>
      <c r="J147" s="135">
        <f>ROUND(I147*H147,2)</f>
        <v>0</v>
      </c>
      <c r="K147" s="131" t="s">
        <v>213</v>
      </c>
      <c r="L147" s="33"/>
      <c r="M147" s="136" t="s">
        <v>19</v>
      </c>
      <c r="N147" s="137" t="s">
        <v>46</v>
      </c>
      <c r="P147" s="138">
        <f>O147*H147</f>
        <v>0</v>
      </c>
      <c r="Q147" s="138">
        <v>1.23E-3</v>
      </c>
      <c r="R147" s="138">
        <f>Q147*H147</f>
        <v>1.8449999999999999E-3</v>
      </c>
      <c r="S147" s="138">
        <v>1.7000000000000001E-2</v>
      </c>
      <c r="T147" s="139">
        <f>S147*H147</f>
        <v>2.5500000000000002E-2</v>
      </c>
      <c r="AR147" s="140" t="s">
        <v>214</v>
      </c>
      <c r="AT147" s="140" t="s">
        <v>210</v>
      </c>
      <c r="AU147" s="140" t="s">
        <v>85</v>
      </c>
      <c r="AY147" s="18" t="s">
        <v>208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8" t="s">
        <v>83</v>
      </c>
      <c r="BK147" s="141">
        <f>ROUND(I147*H147,2)</f>
        <v>0</v>
      </c>
      <c r="BL147" s="18" t="s">
        <v>214</v>
      </c>
      <c r="BM147" s="140" t="s">
        <v>1639</v>
      </c>
    </row>
    <row r="148" spans="2:65" s="1" customFormat="1" x14ac:dyDescent="0.2">
      <c r="B148" s="33"/>
      <c r="D148" s="142" t="s">
        <v>216</v>
      </c>
      <c r="F148" s="143" t="s">
        <v>1640</v>
      </c>
      <c r="I148" s="144"/>
      <c r="L148" s="33"/>
      <c r="M148" s="145"/>
      <c r="T148" s="54"/>
      <c r="AT148" s="18" t="s">
        <v>216</v>
      </c>
      <c r="AU148" s="18" t="s">
        <v>85</v>
      </c>
    </row>
    <row r="149" spans="2:65" s="11" customFormat="1" ht="22.75" customHeight="1" x14ac:dyDescent="0.25">
      <c r="B149" s="117"/>
      <c r="D149" s="118" t="s">
        <v>74</v>
      </c>
      <c r="E149" s="127" t="s">
        <v>805</v>
      </c>
      <c r="F149" s="127" t="s">
        <v>806</v>
      </c>
      <c r="I149" s="120"/>
      <c r="J149" s="128">
        <f>BK149</f>
        <v>0</v>
      </c>
      <c r="L149" s="117"/>
      <c r="M149" s="122"/>
      <c r="P149" s="123">
        <f>SUM(P150:P158)</f>
        <v>0</v>
      </c>
      <c r="R149" s="123">
        <f>SUM(R150:R158)</f>
        <v>0</v>
      </c>
      <c r="T149" s="124">
        <f>SUM(T150:T158)</f>
        <v>0</v>
      </c>
      <c r="AR149" s="118" t="s">
        <v>83</v>
      </c>
      <c r="AT149" s="125" t="s">
        <v>74</v>
      </c>
      <c r="AU149" s="125" t="s">
        <v>83</v>
      </c>
      <c r="AY149" s="118" t="s">
        <v>208</v>
      </c>
      <c r="BK149" s="126">
        <f>SUM(BK150:BK158)</f>
        <v>0</v>
      </c>
    </row>
    <row r="150" spans="2:65" s="1" customFormat="1" ht="24.75" customHeight="1" x14ac:dyDescent="0.2">
      <c r="B150" s="33"/>
      <c r="C150" s="129" t="s">
        <v>292</v>
      </c>
      <c r="D150" s="129" t="s">
        <v>210</v>
      </c>
      <c r="E150" s="130" t="s">
        <v>808</v>
      </c>
      <c r="F150" s="131" t="s">
        <v>809</v>
      </c>
      <c r="G150" s="132" t="s">
        <v>264</v>
      </c>
      <c r="H150" s="133">
        <v>0.97799999999999998</v>
      </c>
      <c r="I150" s="134"/>
      <c r="J150" s="135">
        <f>ROUND(I150*H150,2)</f>
        <v>0</v>
      </c>
      <c r="K150" s="131" t="s">
        <v>213</v>
      </c>
      <c r="L150" s="33"/>
      <c r="M150" s="136" t="s">
        <v>19</v>
      </c>
      <c r="N150" s="137" t="s">
        <v>46</v>
      </c>
      <c r="P150" s="138">
        <f>O150*H150</f>
        <v>0</v>
      </c>
      <c r="Q150" s="138">
        <v>0</v>
      </c>
      <c r="R150" s="138">
        <f>Q150*H150</f>
        <v>0</v>
      </c>
      <c r="S150" s="138">
        <v>0</v>
      </c>
      <c r="T150" s="139">
        <f>S150*H150</f>
        <v>0</v>
      </c>
      <c r="AR150" s="140" t="s">
        <v>214</v>
      </c>
      <c r="AT150" s="140" t="s">
        <v>210</v>
      </c>
      <c r="AU150" s="140" t="s">
        <v>85</v>
      </c>
      <c r="AY150" s="18" t="s">
        <v>208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8" t="s">
        <v>83</v>
      </c>
      <c r="BK150" s="141">
        <f>ROUND(I150*H150,2)</f>
        <v>0</v>
      </c>
      <c r="BL150" s="18" t="s">
        <v>214</v>
      </c>
      <c r="BM150" s="140" t="s">
        <v>1641</v>
      </c>
    </row>
    <row r="151" spans="2:65" s="1" customFormat="1" x14ac:dyDescent="0.2">
      <c r="B151" s="33"/>
      <c r="D151" s="142" t="s">
        <v>216</v>
      </c>
      <c r="F151" s="143" t="s">
        <v>811</v>
      </c>
      <c r="I151" s="144"/>
      <c r="L151" s="33"/>
      <c r="M151" s="145"/>
      <c r="T151" s="54"/>
      <c r="AT151" s="18" t="s">
        <v>216</v>
      </c>
      <c r="AU151" s="18" t="s">
        <v>85</v>
      </c>
    </row>
    <row r="152" spans="2:65" s="1" customFormat="1" ht="22.25" customHeight="1" x14ac:dyDescent="0.2">
      <c r="B152" s="33"/>
      <c r="C152" s="129" t="s">
        <v>304</v>
      </c>
      <c r="D152" s="129" t="s">
        <v>210</v>
      </c>
      <c r="E152" s="130" t="s">
        <v>813</v>
      </c>
      <c r="F152" s="131" t="s">
        <v>814</v>
      </c>
      <c r="G152" s="132" t="s">
        <v>264</v>
      </c>
      <c r="H152" s="133">
        <v>0.97799999999999998</v>
      </c>
      <c r="I152" s="134"/>
      <c r="J152" s="135">
        <f>ROUND(I152*H152,2)</f>
        <v>0</v>
      </c>
      <c r="K152" s="131" t="s">
        <v>213</v>
      </c>
      <c r="L152" s="33"/>
      <c r="M152" s="136" t="s">
        <v>19</v>
      </c>
      <c r="N152" s="137" t="s">
        <v>46</v>
      </c>
      <c r="P152" s="138">
        <f>O152*H152</f>
        <v>0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AR152" s="140" t="s">
        <v>214</v>
      </c>
      <c r="AT152" s="140" t="s">
        <v>210</v>
      </c>
      <c r="AU152" s="140" t="s">
        <v>85</v>
      </c>
      <c r="AY152" s="18" t="s">
        <v>208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8" t="s">
        <v>83</v>
      </c>
      <c r="BK152" s="141">
        <f>ROUND(I152*H152,2)</f>
        <v>0</v>
      </c>
      <c r="BL152" s="18" t="s">
        <v>214</v>
      </c>
      <c r="BM152" s="140" t="s">
        <v>1642</v>
      </c>
    </row>
    <row r="153" spans="2:65" s="1" customFormat="1" x14ac:dyDescent="0.2">
      <c r="B153" s="33"/>
      <c r="D153" s="142" t="s">
        <v>216</v>
      </c>
      <c r="F153" s="143" t="s">
        <v>816</v>
      </c>
      <c r="I153" s="144"/>
      <c r="L153" s="33"/>
      <c r="M153" s="145"/>
      <c r="T153" s="54"/>
      <c r="AT153" s="18" t="s">
        <v>216</v>
      </c>
      <c r="AU153" s="18" t="s">
        <v>85</v>
      </c>
    </row>
    <row r="154" spans="2:65" s="1" customFormat="1" ht="24.75" customHeight="1" x14ac:dyDescent="0.2">
      <c r="B154" s="33"/>
      <c r="C154" s="129" t="s">
        <v>312</v>
      </c>
      <c r="D154" s="129" t="s">
        <v>210</v>
      </c>
      <c r="E154" s="130" t="s">
        <v>818</v>
      </c>
      <c r="F154" s="131" t="s">
        <v>819</v>
      </c>
      <c r="G154" s="132" t="s">
        <v>264</v>
      </c>
      <c r="H154" s="133">
        <v>18.582000000000001</v>
      </c>
      <c r="I154" s="134"/>
      <c r="J154" s="135">
        <f>ROUND(I154*H154,2)</f>
        <v>0</v>
      </c>
      <c r="K154" s="131" t="s">
        <v>213</v>
      </c>
      <c r="L154" s="33"/>
      <c r="M154" s="136" t="s">
        <v>19</v>
      </c>
      <c r="N154" s="137" t="s">
        <v>46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214</v>
      </c>
      <c r="AT154" s="140" t="s">
        <v>210</v>
      </c>
      <c r="AU154" s="140" t="s">
        <v>85</v>
      </c>
      <c r="AY154" s="18" t="s">
        <v>208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8" t="s">
        <v>83</v>
      </c>
      <c r="BK154" s="141">
        <f>ROUND(I154*H154,2)</f>
        <v>0</v>
      </c>
      <c r="BL154" s="18" t="s">
        <v>214</v>
      </c>
      <c r="BM154" s="140" t="s">
        <v>1643</v>
      </c>
    </row>
    <row r="155" spans="2:65" s="1" customFormat="1" x14ac:dyDescent="0.2">
      <c r="B155" s="33"/>
      <c r="D155" s="142" t="s">
        <v>216</v>
      </c>
      <c r="F155" s="143" t="s">
        <v>821</v>
      </c>
      <c r="I155" s="144"/>
      <c r="L155" s="33"/>
      <c r="M155" s="145"/>
      <c r="T155" s="54"/>
      <c r="AT155" s="18" t="s">
        <v>216</v>
      </c>
      <c r="AU155" s="18" t="s">
        <v>85</v>
      </c>
    </row>
    <row r="156" spans="2:65" s="13" customFormat="1" x14ac:dyDescent="0.2">
      <c r="B156" s="153"/>
      <c r="D156" s="147" t="s">
        <v>218</v>
      </c>
      <c r="F156" s="155" t="s">
        <v>1644</v>
      </c>
      <c r="H156" s="156">
        <v>18.582000000000001</v>
      </c>
      <c r="I156" s="157"/>
      <c r="L156" s="153"/>
      <c r="M156" s="158"/>
      <c r="T156" s="159"/>
      <c r="AT156" s="154" t="s">
        <v>218</v>
      </c>
      <c r="AU156" s="154" t="s">
        <v>85</v>
      </c>
      <c r="AV156" s="13" t="s">
        <v>85</v>
      </c>
      <c r="AW156" s="13" t="s">
        <v>4</v>
      </c>
      <c r="AX156" s="13" t="s">
        <v>83</v>
      </c>
      <c r="AY156" s="154" t="s">
        <v>208</v>
      </c>
    </row>
    <row r="157" spans="2:65" s="1" customFormat="1" ht="24.75" customHeight="1" x14ac:dyDescent="0.2">
      <c r="B157" s="33"/>
      <c r="C157" s="129" t="s">
        <v>318</v>
      </c>
      <c r="D157" s="129" t="s">
        <v>210</v>
      </c>
      <c r="E157" s="130" t="s">
        <v>824</v>
      </c>
      <c r="F157" s="131" t="s">
        <v>825</v>
      </c>
      <c r="G157" s="132" t="s">
        <v>264</v>
      </c>
      <c r="H157" s="133">
        <v>0.97799999999999998</v>
      </c>
      <c r="I157" s="134"/>
      <c r="J157" s="135">
        <f>ROUND(I157*H157,2)</f>
        <v>0</v>
      </c>
      <c r="K157" s="131" t="s">
        <v>213</v>
      </c>
      <c r="L157" s="33"/>
      <c r="M157" s="136" t="s">
        <v>19</v>
      </c>
      <c r="N157" s="137" t="s">
        <v>46</v>
      </c>
      <c r="P157" s="138">
        <f>O157*H157</f>
        <v>0</v>
      </c>
      <c r="Q157" s="138">
        <v>0</v>
      </c>
      <c r="R157" s="138">
        <f>Q157*H157</f>
        <v>0</v>
      </c>
      <c r="S157" s="138">
        <v>0</v>
      </c>
      <c r="T157" s="139">
        <f>S157*H157</f>
        <v>0</v>
      </c>
      <c r="AR157" s="140" t="s">
        <v>214</v>
      </c>
      <c r="AT157" s="140" t="s">
        <v>210</v>
      </c>
      <c r="AU157" s="140" t="s">
        <v>85</v>
      </c>
      <c r="AY157" s="18" t="s">
        <v>208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8" t="s">
        <v>83</v>
      </c>
      <c r="BK157" s="141">
        <f>ROUND(I157*H157,2)</f>
        <v>0</v>
      </c>
      <c r="BL157" s="18" t="s">
        <v>214</v>
      </c>
      <c r="BM157" s="140" t="s">
        <v>1645</v>
      </c>
    </row>
    <row r="158" spans="2:65" s="1" customFormat="1" x14ac:dyDescent="0.2">
      <c r="B158" s="33"/>
      <c r="D158" s="142" t="s">
        <v>216</v>
      </c>
      <c r="F158" s="143" t="s">
        <v>827</v>
      </c>
      <c r="I158" s="144"/>
      <c r="L158" s="33"/>
      <c r="M158" s="145"/>
      <c r="T158" s="54"/>
      <c r="AT158" s="18" t="s">
        <v>216</v>
      </c>
      <c r="AU158" s="18" t="s">
        <v>85</v>
      </c>
    </row>
    <row r="159" spans="2:65" s="11" customFormat="1" ht="22.75" customHeight="1" x14ac:dyDescent="0.25">
      <c r="B159" s="117"/>
      <c r="D159" s="118" t="s">
        <v>74</v>
      </c>
      <c r="E159" s="127" t="s">
        <v>828</v>
      </c>
      <c r="F159" s="127" t="s">
        <v>829</v>
      </c>
      <c r="I159" s="120"/>
      <c r="J159" s="128">
        <f>BK159</f>
        <v>0</v>
      </c>
      <c r="L159" s="117"/>
      <c r="M159" s="122"/>
      <c r="P159" s="123">
        <f>SUM(P160:P161)</f>
        <v>0</v>
      </c>
      <c r="R159" s="123">
        <f>SUM(R160:R161)</f>
        <v>0</v>
      </c>
      <c r="T159" s="124">
        <f>SUM(T160:T161)</f>
        <v>0</v>
      </c>
      <c r="AR159" s="118" t="s">
        <v>83</v>
      </c>
      <c r="AT159" s="125" t="s">
        <v>74</v>
      </c>
      <c r="AU159" s="125" t="s">
        <v>83</v>
      </c>
      <c r="AY159" s="118" t="s">
        <v>208</v>
      </c>
      <c r="BK159" s="126">
        <f>SUM(BK160:BK161)</f>
        <v>0</v>
      </c>
    </row>
    <row r="160" spans="2:65" s="1" customFormat="1" ht="33.4" customHeight="1" x14ac:dyDescent="0.2">
      <c r="B160" s="33"/>
      <c r="C160" s="129" t="s">
        <v>323</v>
      </c>
      <c r="D160" s="129" t="s">
        <v>210</v>
      </c>
      <c r="E160" s="130" t="s">
        <v>831</v>
      </c>
      <c r="F160" s="131" t="s">
        <v>832</v>
      </c>
      <c r="G160" s="132" t="s">
        <v>264</v>
      </c>
      <c r="H160" s="133">
        <v>1.1919999999999999</v>
      </c>
      <c r="I160" s="134"/>
      <c r="J160" s="135">
        <f>ROUND(I160*H160,2)</f>
        <v>0</v>
      </c>
      <c r="K160" s="131" t="s">
        <v>213</v>
      </c>
      <c r="L160" s="33"/>
      <c r="M160" s="136" t="s">
        <v>19</v>
      </c>
      <c r="N160" s="137" t="s">
        <v>46</v>
      </c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214</v>
      </c>
      <c r="AT160" s="140" t="s">
        <v>210</v>
      </c>
      <c r="AU160" s="140" t="s">
        <v>85</v>
      </c>
      <c r="AY160" s="18" t="s">
        <v>208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8" t="s">
        <v>83</v>
      </c>
      <c r="BK160" s="141">
        <f>ROUND(I160*H160,2)</f>
        <v>0</v>
      </c>
      <c r="BL160" s="18" t="s">
        <v>214</v>
      </c>
      <c r="BM160" s="140" t="s">
        <v>1646</v>
      </c>
    </row>
    <row r="161" spans="2:65" s="1" customFormat="1" x14ac:dyDescent="0.2">
      <c r="B161" s="33"/>
      <c r="D161" s="142" t="s">
        <v>216</v>
      </c>
      <c r="F161" s="143" t="s">
        <v>834</v>
      </c>
      <c r="I161" s="144"/>
      <c r="L161" s="33"/>
      <c r="M161" s="145"/>
      <c r="T161" s="54"/>
      <c r="AT161" s="18" t="s">
        <v>216</v>
      </c>
      <c r="AU161" s="18" t="s">
        <v>85</v>
      </c>
    </row>
    <row r="162" spans="2:65" s="11" customFormat="1" ht="25.9" customHeight="1" x14ac:dyDescent="0.35">
      <c r="B162" s="117"/>
      <c r="D162" s="118" t="s">
        <v>74</v>
      </c>
      <c r="E162" s="119" t="s">
        <v>835</v>
      </c>
      <c r="F162" s="119" t="s">
        <v>836</v>
      </c>
      <c r="I162" s="120"/>
      <c r="J162" s="121">
        <f>BK162</f>
        <v>0</v>
      </c>
      <c r="L162" s="117"/>
      <c r="M162" s="122"/>
      <c r="P162" s="123">
        <f>P163+P231+P325+P339+P416</f>
        <v>0</v>
      </c>
      <c r="R162" s="123">
        <f>R163+R231+R325+R339+R416</f>
        <v>0.25730999999999998</v>
      </c>
      <c r="T162" s="124">
        <f>T163+T231+T325+T339+T416</f>
        <v>4.5229999999999999E-2</v>
      </c>
      <c r="AR162" s="118" t="s">
        <v>85</v>
      </c>
      <c r="AT162" s="125" t="s">
        <v>74</v>
      </c>
      <c r="AU162" s="125" t="s">
        <v>75</v>
      </c>
      <c r="AY162" s="118" t="s">
        <v>208</v>
      </c>
      <c r="BK162" s="126">
        <f>BK163+BK231+BK325+BK339+BK416</f>
        <v>0</v>
      </c>
    </row>
    <row r="163" spans="2:65" s="11" customFormat="1" ht="22.75" customHeight="1" x14ac:dyDescent="0.25">
      <c r="B163" s="117"/>
      <c r="D163" s="118" t="s">
        <v>74</v>
      </c>
      <c r="E163" s="127" t="s">
        <v>1647</v>
      </c>
      <c r="F163" s="127" t="s">
        <v>1648</v>
      </c>
      <c r="I163" s="120"/>
      <c r="J163" s="128">
        <f>BK163</f>
        <v>0</v>
      </c>
      <c r="L163" s="117"/>
      <c r="M163" s="122"/>
      <c r="P163" s="123">
        <f>SUM(P164:P230)</f>
        <v>0</v>
      </c>
      <c r="R163" s="123">
        <f>SUM(R164:R230)</f>
        <v>3.2069999999999994E-2</v>
      </c>
      <c r="T163" s="124">
        <f>SUM(T164:T230)</f>
        <v>0</v>
      </c>
      <c r="AR163" s="118" t="s">
        <v>85</v>
      </c>
      <c r="AT163" s="125" t="s">
        <v>74</v>
      </c>
      <c r="AU163" s="125" t="s">
        <v>83</v>
      </c>
      <c r="AY163" s="118" t="s">
        <v>208</v>
      </c>
      <c r="BK163" s="126">
        <f>SUM(BK164:BK230)</f>
        <v>0</v>
      </c>
    </row>
    <row r="164" spans="2:65" s="1" customFormat="1" ht="15.75" customHeight="1" x14ac:dyDescent="0.2">
      <c r="B164" s="33"/>
      <c r="C164" s="129" t="s">
        <v>340</v>
      </c>
      <c r="D164" s="129" t="s">
        <v>210</v>
      </c>
      <c r="E164" s="130" t="s">
        <v>1649</v>
      </c>
      <c r="F164" s="131" t="s">
        <v>1650</v>
      </c>
      <c r="G164" s="132" t="s">
        <v>307</v>
      </c>
      <c r="H164" s="133">
        <v>4</v>
      </c>
      <c r="I164" s="134"/>
      <c r="J164" s="135">
        <f>ROUND(I164*H164,2)</f>
        <v>0</v>
      </c>
      <c r="K164" s="131" t="s">
        <v>213</v>
      </c>
      <c r="L164" s="33"/>
      <c r="M164" s="136" t="s">
        <v>19</v>
      </c>
      <c r="N164" s="137" t="s">
        <v>46</v>
      </c>
      <c r="P164" s="138">
        <f>O164*H164</f>
        <v>0</v>
      </c>
      <c r="Q164" s="138">
        <v>0</v>
      </c>
      <c r="R164" s="138">
        <f>Q164*H164</f>
        <v>0</v>
      </c>
      <c r="S164" s="138">
        <v>0</v>
      </c>
      <c r="T164" s="139">
        <f>S164*H164</f>
        <v>0</v>
      </c>
      <c r="AR164" s="140" t="s">
        <v>312</v>
      </c>
      <c r="AT164" s="140" t="s">
        <v>210</v>
      </c>
      <c r="AU164" s="140" t="s">
        <v>85</v>
      </c>
      <c r="AY164" s="18" t="s">
        <v>208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8" t="s">
        <v>83</v>
      </c>
      <c r="BK164" s="141">
        <f>ROUND(I164*H164,2)</f>
        <v>0</v>
      </c>
      <c r="BL164" s="18" t="s">
        <v>312</v>
      </c>
      <c r="BM164" s="140" t="s">
        <v>1651</v>
      </c>
    </row>
    <row r="165" spans="2:65" s="1" customFormat="1" x14ac:dyDescent="0.2">
      <c r="B165" s="33"/>
      <c r="D165" s="142" t="s">
        <v>216</v>
      </c>
      <c r="F165" s="143" t="s">
        <v>1652</v>
      </c>
      <c r="I165" s="144"/>
      <c r="L165" s="33"/>
      <c r="M165" s="145"/>
      <c r="T165" s="54"/>
      <c r="AT165" s="18" t="s">
        <v>216</v>
      </c>
      <c r="AU165" s="18" t="s">
        <v>85</v>
      </c>
    </row>
    <row r="166" spans="2:65" s="13" customFormat="1" x14ac:dyDescent="0.2">
      <c r="B166" s="153"/>
      <c r="D166" s="147" t="s">
        <v>218</v>
      </c>
      <c r="E166" s="154" t="s">
        <v>19</v>
      </c>
      <c r="F166" s="155" t="s">
        <v>1653</v>
      </c>
      <c r="H166" s="156">
        <v>4</v>
      </c>
      <c r="I166" s="157"/>
      <c r="L166" s="153"/>
      <c r="M166" s="158"/>
      <c r="T166" s="159"/>
      <c r="AT166" s="154" t="s">
        <v>218</v>
      </c>
      <c r="AU166" s="154" t="s">
        <v>85</v>
      </c>
      <c r="AV166" s="13" t="s">
        <v>85</v>
      </c>
      <c r="AW166" s="13" t="s">
        <v>35</v>
      </c>
      <c r="AX166" s="13" t="s">
        <v>75</v>
      </c>
      <c r="AY166" s="154" t="s">
        <v>208</v>
      </c>
    </row>
    <row r="167" spans="2:65" s="14" customFormat="1" x14ac:dyDescent="0.2">
      <c r="B167" s="160"/>
      <c r="D167" s="147" t="s">
        <v>218</v>
      </c>
      <c r="E167" s="161" t="s">
        <v>19</v>
      </c>
      <c r="F167" s="162" t="s">
        <v>221</v>
      </c>
      <c r="H167" s="163">
        <v>4</v>
      </c>
      <c r="I167" s="164"/>
      <c r="L167" s="160"/>
      <c r="M167" s="165"/>
      <c r="T167" s="166"/>
      <c r="AT167" s="161" t="s">
        <v>218</v>
      </c>
      <c r="AU167" s="161" t="s">
        <v>85</v>
      </c>
      <c r="AV167" s="14" t="s">
        <v>214</v>
      </c>
      <c r="AW167" s="14" t="s">
        <v>35</v>
      </c>
      <c r="AX167" s="14" t="s">
        <v>83</v>
      </c>
      <c r="AY167" s="161" t="s">
        <v>208</v>
      </c>
    </row>
    <row r="168" spans="2:65" s="1" customFormat="1" ht="15.75" customHeight="1" x14ac:dyDescent="0.2">
      <c r="B168" s="33"/>
      <c r="C168" s="129" t="s">
        <v>345</v>
      </c>
      <c r="D168" s="129" t="s">
        <v>210</v>
      </c>
      <c r="E168" s="130" t="s">
        <v>1654</v>
      </c>
      <c r="F168" s="131" t="s">
        <v>1655</v>
      </c>
      <c r="G168" s="132" t="s">
        <v>307</v>
      </c>
      <c r="H168" s="133">
        <v>4</v>
      </c>
      <c r="I168" s="134"/>
      <c r="J168" s="135">
        <f>ROUND(I168*H168,2)</f>
        <v>0</v>
      </c>
      <c r="K168" s="131" t="s">
        <v>213</v>
      </c>
      <c r="L168" s="33"/>
      <c r="M168" s="136" t="s">
        <v>19</v>
      </c>
      <c r="N168" s="137" t="s">
        <v>46</v>
      </c>
      <c r="P168" s="138">
        <f>O168*H168</f>
        <v>0</v>
      </c>
      <c r="Q168" s="138">
        <v>1.7899999999999999E-3</v>
      </c>
      <c r="R168" s="138">
        <f>Q168*H168</f>
        <v>7.1599999999999997E-3</v>
      </c>
      <c r="S168" s="138">
        <v>0</v>
      </c>
      <c r="T168" s="139">
        <f>S168*H168</f>
        <v>0</v>
      </c>
      <c r="AR168" s="140" t="s">
        <v>312</v>
      </c>
      <c r="AT168" s="140" t="s">
        <v>210</v>
      </c>
      <c r="AU168" s="140" t="s">
        <v>85</v>
      </c>
      <c r="AY168" s="18" t="s">
        <v>208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8" t="s">
        <v>83</v>
      </c>
      <c r="BK168" s="141">
        <f>ROUND(I168*H168,2)</f>
        <v>0</v>
      </c>
      <c r="BL168" s="18" t="s">
        <v>312</v>
      </c>
      <c r="BM168" s="140" t="s">
        <v>1656</v>
      </c>
    </row>
    <row r="169" spans="2:65" s="1" customFormat="1" x14ac:dyDescent="0.2">
      <c r="B169" s="33"/>
      <c r="D169" s="142" t="s">
        <v>216</v>
      </c>
      <c r="F169" s="143" t="s">
        <v>1657</v>
      </c>
      <c r="I169" s="144"/>
      <c r="L169" s="33"/>
      <c r="M169" s="145"/>
      <c r="T169" s="54"/>
      <c r="AT169" s="18" t="s">
        <v>216</v>
      </c>
      <c r="AU169" s="18" t="s">
        <v>85</v>
      </c>
    </row>
    <row r="170" spans="2:65" s="13" customFormat="1" x14ac:dyDescent="0.2">
      <c r="B170" s="153"/>
      <c r="D170" s="147" t="s">
        <v>218</v>
      </c>
      <c r="E170" s="154" t="s">
        <v>19</v>
      </c>
      <c r="F170" s="155" t="s">
        <v>1653</v>
      </c>
      <c r="H170" s="156">
        <v>4</v>
      </c>
      <c r="I170" s="157"/>
      <c r="L170" s="153"/>
      <c r="M170" s="158"/>
      <c r="T170" s="159"/>
      <c r="AT170" s="154" t="s">
        <v>218</v>
      </c>
      <c r="AU170" s="154" t="s">
        <v>85</v>
      </c>
      <c r="AV170" s="13" t="s">
        <v>85</v>
      </c>
      <c r="AW170" s="13" t="s">
        <v>35</v>
      </c>
      <c r="AX170" s="13" t="s">
        <v>75</v>
      </c>
      <c r="AY170" s="154" t="s">
        <v>208</v>
      </c>
    </row>
    <row r="171" spans="2:65" s="14" customFormat="1" x14ac:dyDescent="0.2">
      <c r="B171" s="160"/>
      <c r="D171" s="147" t="s">
        <v>218</v>
      </c>
      <c r="E171" s="161" t="s">
        <v>19</v>
      </c>
      <c r="F171" s="162" t="s">
        <v>221</v>
      </c>
      <c r="H171" s="163">
        <v>4</v>
      </c>
      <c r="I171" s="164"/>
      <c r="L171" s="160"/>
      <c r="M171" s="165"/>
      <c r="T171" s="166"/>
      <c r="AT171" s="161" t="s">
        <v>218</v>
      </c>
      <c r="AU171" s="161" t="s">
        <v>85</v>
      </c>
      <c r="AV171" s="14" t="s">
        <v>214</v>
      </c>
      <c r="AW171" s="14" t="s">
        <v>35</v>
      </c>
      <c r="AX171" s="14" t="s">
        <v>83</v>
      </c>
      <c r="AY171" s="161" t="s">
        <v>208</v>
      </c>
    </row>
    <row r="172" spans="2:65" s="1" customFormat="1" ht="15.75" customHeight="1" x14ac:dyDescent="0.2">
      <c r="B172" s="33"/>
      <c r="C172" s="129" t="s">
        <v>7</v>
      </c>
      <c r="D172" s="129" t="s">
        <v>210</v>
      </c>
      <c r="E172" s="130" t="s">
        <v>1658</v>
      </c>
      <c r="F172" s="131" t="s">
        <v>1659</v>
      </c>
      <c r="G172" s="132" t="s">
        <v>307</v>
      </c>
      <c r="H172" s="133">
        <v>4</v>
      </c>
      <c r="I172" s="134"/>
      <c r="J172" s="135">
        <f>ROUND(I172*H172,2)</f>
        <v>0</v>
      </c>
      <c r="K172" s="131" t="s">
        <v>213</v>
      </c>
      <c r="L172" s="33"/>
      <c r="M172" s="136" t="s">
        <v>19</v>
      </c>
      <c r="N172" s="137" t="s">
        <v>46</v>
      </c>
      <c r="P172" s="138">
        <f>O172*H172</f>
        <v>0</v>
      </c>
      <c r="Q172" s="138">
        <v>1E-3</v>
      </c>
      <c r="R172" s="138">
        <f>Q172*H172</f>
        <v>4.0000000000000001E-3</v>
      </c>
      <c r="S172" s="138">
        <v>0</v>
      </c>
      <c r="T172" s="139">
        <f>S172*H172</f>
        <v>0</v>
      </c>
      <c r="AR172" s="140" t="s">
        <v>312</v>
      </c>
      <c r="AT172" s="140" t="s">
        <v>210</v>
      </c>
      <c r="AU172" s="140" t="s">
        <v>85</v>
      </c>
      <c r="AY172" s="18" t="s">
        <v>208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8" t="s">
        <v>83</v>
      </c>
      <c r="BK172" s="141">
        <f>ROUND(I172*H172,2)</f>
        <v>0</v>
      </c>
      <c r="BL172" s="18" t="s">
        <v>312</v>
      </c>
      <c r="BM172" s="140" t="s">
        <v>1660</v>
      </c>
    </row>
    <row r="173" spans="2:65" s="1" customFormat="1" x14ac:dyDescent="0.2">
      <c r="B173" s="33"/>
      <c r="D173" s="142" t="s">
        <v>216</v>
      </c>
      <c r="F173" s="143" t="s">
        <v>1661</v>
      </c>
      <c r="I173" s="144"/>
      <c r="L173" s="33"/>
      <c r="M173" s="145"/>
      <c r="T173" s="54"/>
      <c r="AT173" s="18" t="s">
        <v>216</v>
      </c>
      <c r="AU173" s="18" t="s">
        <v>85</v>
      </c>
    </row>
    <row r="174" spans="2:65" s="13" customFormat="1" x14ac:dyDescent="0.2">
      <c r="B174" s="153"/>
      <c r="D174" s="147" t="s">
        <v>218</v>
      </c>
      <c r="E174" s="154" t="s">
        <v>19</v>
      </c>
      <c r="F174" s="155" t="s">
        <v>1653</v>
      </c>
      <c r="H174" s="156">
        <v>4</v>
      </c>
      <c r="I174" s="157"/>
      <c r="L174" s="153"/>
      <c r="M174" s="158"/>
      <c r="T174" s="159"/>
      <c r="AT174" s="154" t="s">
        <v>218</v>
      </c>
      <c r="AU174" s="154" t="s">
        <v>85</v>
      </c>
      <c r="AV174" s="13" t="s">
        <v>85</v>
      </c>
      <c r="AW174" s="13" t="s">
        <v>35</v>
      </c>
      <c r="AX174" s="13" t="s">
        <v>75</v>
      </c>
      <c r="AY174" s="154" t="s">
        <v>208</v>
      </c>
    </row>
    <row r="175" spans="2:65" s="14" customFormat="1" x14ac:dyDescent="0.2">
      <c r="B175" s="160"/>
      <c r="D175" s="147" t="s">
        <v>218</v>
      </c>
      <c r="E175" s="161" t="s">
        <v>19</v>
      </c>
      <c r="F175" s="162" t="s">
        <v>221</v>
      </c>
      <c r="H175" s="163">
        <v>4</v>
      </c>
      <c r="I175" s="164"/>
      <c r="L175" s="160"/>
      <c r="M175" s="165"/>
      <c r="T175" s="166"/>
      <c r="AT175" s="161" t="s">
        <v>218</v>
      </c>
      <c r="AU175" s="161" t="s">
        <v>85</v>
      </c>
      <c r="AV175" s="14" t="s">
        <v>214</v>
      </c>
      <c r="AW175" s="14" t="s">
        <v>35</v>
      </c>
      <c r="AX175" s="14" t="s">
        <v>83</v>
      </c>
      <c r="AY175" s="161" t="s">
        <v>208</v>
      </c>
    </row>
    <row r="176" spans="2:65" s="1" customFormat="1" ht="15.75" customHeight="1" x14ac:dyDescent="0.2">
      <c r="B176" s="33"/>
      <c r="C176" s="129" t="s">
        <v>356</v>
      </c>
      <c r="D176" s="129" t="s">
        <v>210</v>
      </c>
      <c r="E176" s="130" t="s">
        <v>1662</v>
      </c>
      <c r="F176" s="131" t="s">
        <v>1663</v>
      </c>
      <c r="G176" s="132" t="s">
        <v>123</v>
      </c>
      <c r="H176" s="133">
        <v>5</v>
      </c>
      <c r="I176" s="134"/>
      <c r="J176" s="135">
        <f>ROUND(I176*H176,2)</f>
        <v>0</v>
      </c>
      <c r="K176" s="131" t="s">
        <v>213</v>
      </c>
      <c r="L176" s="33"/>
      <c r="M176" s="136" t="s">
        <v>19</v>
      </c>
      <c r="N176" s="137" t="s">
        <v>46</v>
      </c>
      <c r="P176" s="138">
        <f>O176*H176</f>
        <v>0</v>
      </c>
      <c r="Q176" s="138">
        <v>1.2999999999999999E-3</v>
      </c>
      <c r="R176" s="138">
        <f>Q176*H176</f>
        <v>6.4999999999999997E-3</v>
      </c>
      <c r="S176" s="138">
        <v>0</v>
      </c>
      <c r="T176" s="139">
        <f>S176*H176</f>
        <v>0</v>
      </c>
      <c r="AR176" s="140" t="s">
        <v>312</v>
      </c>
      <c r="AT176" s="140" t="s">
        <v>210</v>
      </c>
      <c r="AU176" s="140" t="s">
        <v>85</v>
      </c>
      <c r="AY176" s="18" t="s">
        <v>208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8" t="s">
        <v>83</v>
      </c>
      <c r="BK176" s="141">
        <f>ROUND(I176*H176,2)</f>
        <v>0</v>
      </c>
      <c r="BL176" s="18" t="s">
        <v>312</v>
      </c>
      <c r="BM176" s="140" t="s">
        <v>1664</v>
      </c>
    </row>
    <row r="177" spans="2:65" s="1" customFormat="1" x14ac:dyDescent="0.2">
      <c r="B177" s="33"/>
      <c r="D177" s="142" t="s">
        <v>216</v>
      </c>
      <c r="F177" s="143" t="s">
        <v>1665</v>
      </c>
      <c r="I177" s="144"/>
      <c r="L177" s="33"/>
      <c r="M177" s="145"/>
      <c r="T177" s="54"/>
      <c r="AT177" s="18" t="s">
        <v>216</v>
      </c>
      <c r="AU177" s="18" t="s">
        <v>85</v>
      </c>
    </row>
    <row r="178" spans="2:65" s="13" customFormat="1" x14ac:dyDescent="0.2">
      <c r="B178" s="153"/>
      <c r="D178" s="147" t="s">
        <v>218</v>
      </c>
      <c r="E178" s="154" t="s">
        <v>19</v>
      </c>
      <c r="F178" s="155" t="s">
        <v>1666</v>
      </c>
      <c r="H178" s="156">
        <v>5</v>
      </c>
      <c r="I178" s="157"/>
      <c r="L178" s="153"/>
      <c r="M178" s="158"/>
      <c r="T178" s="159"/>
      <c r="AT178" s="154" t="s">
        <v>218</v>
      </c>
      <c r="AU178" s="154" t="s">
        <v>85</v>
      </c>
      <c r="AV178" s="13" t="s">
        <v>85</v>
      </c>
      <c r="AW178" s="13" t="s">
        <v>35</v>
      </c>
      <c r="AX178" s="13" t="s">
        <v>75</v>
      </c>
      <c r="AY178" s="154" t="s">
        <v>208</v>
      </c>
    </row>
    <row r="179" spans="2:65" s="14" customFormat="1" x14ac:dyDescent="0.2">
      <c r="B179" s="160"/>
      <c r="D179" s="147" t="s">
        <v>218</v>
      </c>
      <c r="E179" s="161" t="s">
        <v>19</v>
      </c>
      <c r="F179" s="162" t="s">
        <v>221</v>
      </c>
      <c r="H179" s="163">
        <v>5</v>
      </c>
      <c r="I179" s="164"/>
      <c r="L179" s="160"/>
      <c r="M179" s="165"/>
      <c r="T179" s="166"/>
      <c r="AT179" s="161" t="s">
        <v>218</v>
      </c>
      <c r="AU179" s="161" t="s">
        <v>85</v>
      </c>
      <c r="AV179" s="14" t="s">
        <v>214</v>
      </c>
      <c r="AW179" s="14" t="s">
        <v>35</v>
      </c>
      <c r="AX179" s="14" t="s">
        <v>83</v>
      </c>
      <c r="AY179" s="161" t="s">
        <v>208</v>
      </c>
    </row>
    <row r="180" spans="2:65" s="1" customFormat="1" ht="15.75" customHeight="1" x14ac:dyDescent="0.2">
      <c r="B180" s="33"/>
      <c r="C180" s="168" t="s">
        <v>366</v>
      </c>
      <c r="D180" s="168" t="s">
        <v>346</v>
      </c>
      <c r="E180" s="169" t="s">
        <v>1667</v>
      </c>
      <c r="F180" s="170" t="s">
        <v>1668</v>
      </c>
      <c r="G180" s="171" t="s">
        <v>307</v>
      </c>
      <c r="H180" s="172">
        <v>1</v>
      </c>
      <c r="I180" s="173"/>
      <c r="J180" s="174">
        <f>ROUND(I180*H180,2)</f>
        <v>0</v>
      </c>
      <c r="K180" s="170" t="s">
        <v>213</v>
      </c>
      <c r="L180" s="175"/>
      <c r="M180" s="176" t="s">
        <v>19</v>
      </c>
      <c r="N180" s="177" t="s">
        <v>46</v>
      </c>
      <c r="P180" s="138">
        <f>O180*H180</f>
        <v>0</v>
      </c>
      <c r="Q180" s="138">
        <v>3.3E-4</v>
      </c>
      <c r="R180" s="138">
        <f>Q180*H180</f>
        <v>3.3E-4</v>
      </c>
      <c r="S180" s="138">
        <v>0</v>
      </c>
      <c r="T180" s="139">
        <f>S180*H180</f>
        <v>0</v>
      </c>
      <c r="AR180" s="140" t="s">
        <v>432</v>
      </c>
      <c r="AT180" s="140" t="s">
        <v>346</v>
      </c>
      <c r="AU180" s="140" t="s">
        <v>85</v>
      </c>
      <c r="AY180" s="18" t="s">
        <v>208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8" t="s">
        <v>83</v>
      </c>
      <c r="BK180" s="141">
        <f>ROUND(I180*H180,2)</f>
        <v>0</v>
      </c>
      <c r="BL180" s="18" t="s">
        <v>312</v>
      </c>
      <c r="BM180" s="140" t="s">
        <v>1669</v>
      </c>
    </row>
    <row r="181" spans="2:65" s="13" customFormat="1" x14ac:dyDescent="0.2">
      <c r="B181" s="153"/>
      <c r="D181" s="147" t="s">
        <v>218</v>
      </c>
      <c r="E181" s="154" t="s">
        <v>19</v>
      </c>
      <c r="F181" s="155" t="s">
        <v>1670</v>
      </c>
      <c r="H181" s="156">
        <v>1</v>
      </c>
      <c r="I181" s="157"/>
      <c r="L181" s="153"/>
      <c r="M181" s="158"/>
      <c r="T181" s="159"/>
      <c r="AT181" s="154" t="s">
        <v>218</v>
      </c>
      <c r="AU181" s="154" t="s">
        <v>85</v>
      </c>
      <c r="AV181" s="13" t="s">
        <v>85</v>
      </c>
      <c r="AW181" s="13" t="s">
        <v>35</v>
      </c>
      <c r="AX181" s="13" t="s">
        <v>75</v>
      </c>
      <c r="AY181" s="154" t="s">
        <v>208</v>
      </c>
    </row>
    <row r="182" spans="2:65" s="14" customFormat="1" x14ac:dyDescent="0.2">
      <c r="B182" s="160"/>
      <c r="D182" s="147" t="s">
        <v>218</v>
      </c>
      <c r="E182" s="161" t="s">
        <v>19</v>
      </c>
      <c r="F182" s="162" t="s">
        <v>221</v>
      </c>
      <c r="H182" s="163">
        <v>1</v>
      </c>
      <c r="I182" s="164"/>
      <c r="L182" s="160"/>
      <c r="M182" s="165"/>
      <c r="T182" s="166"/>
      <c r="AT182" s="161" t="s">
        <v>218</v>
      </c>
      <c r="AU182" s="161" t="s">
        <v>85</v>
      </c>
      <c r="AV182" s="14" t="s">
        <v>214</v>
      </c>
      <c r="AW182" s="14" t="s">
        <v>35</v>
      </c>
      <c r="AX182" s="14" t="s">
        <v>83</v>
      </c>
      <c r="AY182" s="161" t="s">
        <v>208</v>
      </c>
    </row>
    <row r="183" spans="2:65" s="1" customFormat="1" ht="15.75" customHeight="1" x14ac:dyDescent="0.2">
      <c r="B183" s="33"/>
      <c r="C183" s="129" t="s">
        <v>375</v>
      </c>
      <c r="D183" s="129" t="s">
        <v>210</v>
      </c>
      <c r="E183" s="130" t="s">
        <v>1671</v>
      </c>
      <c r="F183" s="131" t="s">
        <v>1672</v>
      </c>
      <c r="G183" s="132" t="s">
        <v>123</v>
      </c>
      <c r="H183" s="133">
        <v>5</v>
      </c>
      <c r="I183" s="134"/>
      <c r="J183" s="135">
        <f>ROUND(I183*H183,2)</f>
        <v>0</v>
      </c>
      <c r="K183" s="131" t="s">
        <v>213</v>
      </c>
      <c r="L183" s="33"/>
      <c r="M183" s="136" t="s">
        <v>19</v>
      </c>
      <c r="N183" s="137" t="s">
        <v>46</v>
      </c>
      <c r="P183" s="138">
        <f>O183*H183</f>
        <v>0</v>
      </c>
      <c r="Q183" s="138">
        <v>4.2999999999999999E-4</v>
      </c>
      <c r="R183" s="138">
        <f>Q183*H183</f>
        <v>2.15E-3</v>
      </c>
      <c r="S183" s="138">
        <v>0</v>
      </c>
      <c r="T183" s="139">
        <f>S183*H183</f>
        <v>0</v>
      </c>
      <c r="AR183" s="140" t="s">
        <v>312</v>
      </c>
      <c r="AT183" s="140" t="s">
        <v>210</v>
      </c>
      <c r="AU183" s="140" t="s">
        <v>85</v>
      </c>
      <c r="AY183" s="18" t="s">
        <v>208</v>
      </c>
      <c r="BE183" s="141">
        <f>IF(N183="základní",J183,0)</f>
        <v>0</v>
      </c>
      <c r="BF183" s="141">
        <f>IF(N183="snížená",J183,0)</f>
        <v>0</v>
      </c>
      <c r="BG183" s="141">
        <f>IF(N183="zákl. přenesená",J183,0)</f>
        <v>0</v>
      </c>
      <c r="BH183" s="141">
        <f>IF(N183="sníž. přenesená",J183,0)</f>
        <v>0</v>
      </c>
      <c r="BI183" s="141">
        <f>IF(N183="nulová",J183,0)</f>
        <v>0</v>
      </c>
      <c r="BJ183" s="18" t="s">
        <v>83</v>
      </c>
      <c r="BK183" s="141">
        <f>ROUND(I183*H183,2)</f>
        <v>0</v>
      </c>
      <c r="BL183" s="18" t="s">
        <v>312</v>
      </c>
      <c r="BM183" s="140" t="s">
        <v>1673</v>
      </c>
    </row>
    <row r="184" spans="2:65" s="1" customFormat="1" x14ac:dyDescent="0.2">
      <c r="B184" s="33"/>
      <c r="D184" s="142" t="s">
        <v>216</v>
      </c>
      <c r="F184" s="143" t="s">
        <v>1674</v>
      </c>
      <c r="I184" s="144"/>
      <c r="L184" s="33"/>
      <c r="M184" s="145"/>
      <c r="T184" s="54"/>
      <c r="AT184" s="18" t="s">
        <v>216</v>
      </c>
      <c r="AU184" s="18" t="s">
        <v>85</v>
      </c>
    </row>
    <row r="185" spans="2:65" s="13" customFormat="1" x14ac:dyDescent="0.2">
      <c r="B185" s="153"/>
      <c r="D185" s="147" t="s">
        <v>218</v>
      </c>
      <c r="E185" s="154" t="s">
        <v>19</v>
      </c>
      <c r="F185" s="155" t="s">
        <v>1675</v>
      </c>
      <c r="H185" s="156">
        <v>5</v>
      </c>
      <c r="I185" s="157"/>
      <c r="L185" s="153"/>
      <c r="M185" s="158"/>
      <c r="T185" s="159"/>
      <c r="AT185" s="154" t="s">
        <v>218</v>
      </c>
      <c r="AU185" s="154" t="s">
        <v>85</v>
      </c>
      <c r="AV185" s="13" t="s">
        <v>85</v>
      </c>
      <c r="AW185" s="13" t="s">
        <v>35</v>
      </c>
      <c r="AX185" s="13" t="s">
        <v>75</v>
      </c>
      <c r="AY185" s="154" t="s">
        <v>208</v>
      </c>
    </row>
    <row r="186" spans="2:65" s="14" customFormat="1" x14ac:dyDescent="0.2">
      <c r="B186" s="160"/>
      <c r="D186" s="147" t="s">
        <v>218</v>
      </c>
      <c r="E186" s="161" t="s">
        <v>19</v>
      </c>
      <c r="F186" s="162" t="s">
        <v>221</v>
      </c>
      <c r="H186" s="163">
        <v>5</v>
      </c>
      <c r="I186" s="164"/>
      <c r="L186" s="160"/>
      <c r="M186" s="165"/>
      <c r="T186" s="166"/>
      <c r="AT186" s="161" t="s">
        <v>218</v>
      </c>
      <c r="AU186" s="161" t="s">
        <v>85</v>
      </c>
      <c r="AV186" s="14" t="s">
        <v>214</v>
      </c>
      <c r="AW186" s="14" t="s">
        <v>35</v>
      </c>
      <c r="AX186" s="14" t="s">
        <v>83</v>
      </c>
      <c r="AY186" s="161" t="s">
        <v>208</v>
      </c>
    </row>
    <row r="187" spans="2:65" s="1" customFormat="1" ht="15.75" customHeight="1" x14ac:dyDescent="0.2">
      <c r="B187" s="33"/>
      <c r="C187" s="129" t="s">
        <v>385</v>
      </c>
      <c r="D187" s="129" t="s">
        <v>210</v>
      </c>
      <c r="E187" s="130" t="s">
        <v>1676</v>
      </c>
      <c r="F187" s="131" t="s">
        <v>1677</v>
      </c>
      <c r="G187" s="132" t="s">
        <v>123</v>
      </c>
      <c r="H187" s="133">
        <v>11</v>
      </c>
      <c r="I187" s="134"/>
      <c r="J187" s="135">
        <f>ROUND(I187*H187,2)</f>
        <v>0</v>
      </c>
      <c r="K187" s="131" t="s">
        <v>213</v>
      </c>
      <c r="L187" s="33"/>
      <c r="M187" s="136" t="s">
        <v>19</v>
      </c>
      <c r="N187" s="137" t="s">
        <v>46</v>
      </c>
      <c r="P187" s="138">
        <f>O187*H187</f>
        <v>0</v>
      </c>
      <c r="Q187" s="138">
        <v>5.0000000000000001E-4</v>
      </c>
      <c r="R187" s="138">
        <f>Q187*H187</f>
        <v>5.4999999999999997E-3</v>
      </c>
      <c r="S187" s="138">
        <v>0</v>
      </c>
      <c r="T187" s="139">
        <f>S187*H187</f>
        <v>0</v>
      </c>
      <c r="AR187" s="140" t="s">
        <v>312</v>
      </c>
      <c r="AT187" s="140" t="s">
        <v>210</v>
      </c>
      <c r="AU187" s="140" t="s">
        <v>85</v>
      </c>
      <c r="AY187" s="18" t="s">
        <v>208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8" t="s">
        <v>83</v>
      </c>
      <c r="BK187" s="141">
        <f>ROUND(I187*H187,2)</f>
        <v>0</v>
      </c>
      <c r="BL187" s="18" t="s">
        <v>312</v>
      </c>
      <c r="BM187" s="140" t="s">
        <v>1678</v>
      </c>
    </row>
    <row r="188" spans="2:65" s="1" customFormat="1" x14ac:dyDescent="0.2">
      <c r="B188" s="33"/>
      <c r="D188" s="142" t="s">
        <v>216</v>
      </c>
      <c r="F188" s="143" t="s">
        <v>1679</v>
      </c>
      <c r="I188" s="144"/>
      <c r="L188" s="33"/>
      <c r="M188" s="145"/>
      <c r="T188" s="54"/>
      <c r="AT188" s="18" t="s">
        <v>216</v>
      </c>
      <c r="AU188" s="18" t="s">
        <v>85</v>
      </c>
    </row>
    <row r="189" spans="2:65" s="13" customFormat="1" x14ac:dyDescent="0.2">
      <c r="B189" s="153"/>
      <c r="D189" s="147" t="s">
        <v>218</v>
      </c>
      <c r="E189" s="154" t="s">
        <v>19</v>
      </c>
      <c r="F189" s="155" t="s">
        <v>1680</v>
      </c>
      <c r="H189" s="156">
        <v>11</v>
      </c>
      <c r="I189" s="157"/>
      <c r="L189" s="153"/>
      <c r="M189" s="158"/>
      <c r="T189" s="159"/>
      <c r="AT189" s="154" t="s">
        <v>218</v>
      </c>
      <c r="AU189" s="154" t="s">
        <v>85</v>
      </c>
      <c r="AV189" s="13" t="s">
        <v>85</v>
      </c>
      <c r="AW189" s="13" t="s">
        <v>35</v>
      </c>
      <c r="AX189" s="13" t="s">
        <v>75</v>
      </c>
      <c r="AY189" s="154" t="s">
        <v>208</v>
      </c>
    </row>
    <row r="190" spans="2:65" s="14" customFormat="1" x14ac:dyDescent="0.2">
      <c r="B190" s="160"/>
      <c r="D190" s="147" t="s">
        <v>218</v>
      </c>
      <c r="E190" s="161" t="s">
        <v>19</v>
      </c>
      <c r="F190" s="162" t="s">
        <v>221</v>
      </c>
      <c r="H190" s="163">
        <v>11</v>
      </c>
      <c r="I190" s="164"/>
      <c r="L190" s="160"/>
      <c r="M190" s="165"/>
      <c r="T190" s="166"/>
      <c r="AT190" s="161" t="s">
        <v>218</v>
      </c>
      <c r="AU190" s="161" t="s">
        <v>85</v>
      </c>
      <c r="AV190" s="14" t="s">
        <v>214</v>
      </c>
      <c r="AW190" s="14" t="s">
        <v>35</v>
      </c>
      <c r="AX190" s="14" t="s">
        <v>83</v>
      </c>
      <c r="AY190" s="161" t="s">
        <v>208</v>
      </c>
    </row>
    <row r="191" spans="2:65" s="1" customFormat="1" ht="15.75" customHeight="1" x14ac:dyDescent="0.2">
      <c r="B191" s="33"/>
      <c r="C191" s="129" t="s">
        <v>391</v>
      </c>
      <c r="D191" s="129" t="s">
        <v>210</v>
      </c>
      <c r="E191" s="130" t="s">
        <v>1681</v>
      </c>
      <c r="F191" s="131" t="s">
        <v>1682</v>
      </c>
      <c r="G191" s="132" t="s">
        <v>123</v>
      </c>
      <c r="H191" s="133">
        <v>3</v>
      </c>
      <c r="I191" s="134"/>
      <c r="J191" s="135">
        <f>ROUND(I191*H191,2)</f>
        <v>0</v>
      </c>
      <c r="K191" s="131" t="s">
        <v>213</v>
      </c>
      <c r="L191" s="33"/>
      <c r="M191" s="136" t="s">
        <v>19</v>
      </c>
      <c r="N191" s="137" t="s">
        <v>46</v>
      </c>
      <c r="P191" s="138">
        <f>O191*H191</f>
        <v>0</v>
      </c>
      <c r="Q191" s="138">
        <v>1.5299999999999999E-3</v>
      </c>
      <c r="R191" s="138">
        <f>Q191*H191</f>
        <v>4.5899999999999995E-3</v>
      </c>
      <c r="S191" s="138">
        <v>0</v>
      </c>
      <c r="T191" s="139">
        <f>S191*H191</f>
        <v>0</v>
      </c>
      <c r="AR191" s="140" t="s">
        <v>312</v>
      </c>
      <c r="AT191" s="140" t="s">
        <v>210</v>
      </c>
      <c r="AU191" s="140" t="s">
        <v>85</v>
      </c>
      <c r="AY191" s="18" t="s">
        <v>208</v>
      </c>
      <c r="BE191" s="141">
        <f>IF(N191="základní",J191,0)</f>
        <v>0</v>
      </c>
      <c r="BF191" s="141">
        <f>IF(N191="snížená",J191,0)</f>
        <v>0</v>
      </c>
      <c r="BG191" s="141">
        <f>IF(N191="zákl. přenesená",J191,0)</f>
        <v>0</v>
      </c>
      <c r="BH191" s="141">
        <f>IF(N191="sníž. přenesená",J191,0)</f>
        <v>0</v>
      </c>
      <c r="BI191" s="141">
        <f>IF(N191="nulová",J191,0)</f>
        <v>0</v>
      </c>
      <c r="BJ191" s="18" t="s">
        <v>83</v>
      </c>
      <c r="BK191" s="141">
        <f>ROUND(I191*H191,2)</f>
        <v>0</v>
      </c>
      <c r="BL191" s="18" t="s">
        <v>312</v>
      </c>
      <c r="BM191" s="140" t="s">
        <v>1683</v>
      </c>
    </row>
    <row r="192" spans="2:65" s="1" customFormat="1" x14ac:dyDescent="0.2">
      <c r="B192" s="33"/>
      <c r="D192" s="142" t="s">
        <v>216</v>
      </c>
      <c r="F192" s="143" t="s">
        <v>1684</v>
      </c>
      <c r="I192" s="144"/>
      <c r="L192" s="33"/>
      <c r="M192" s="145"/>
      <c r="T192" s="54"/>
      <c r="AT192" s="18" t="s">
        <v>216</v>
      </c>
      <c r="AU192" s="18" t="s">
        <v>85</v>
      </c>
    </row>
    <row r="193" spans="2:65" s="13" customFormat="1" x14ac:dyDescent="0.2">
      <c r="B193" s="153"/>
      <c r="D193" s="147" t="s">
        <v>218</v>
      </c>
      <c r="E193" s="154" t="s">
        <v>19</v>
      </c>
      <c r="F193" s="155" t="s">
        <v>1685</v>
      </c>
      <c r="H193" s="156">
        <v>3</v>
      </c>
      <c r="I193" s="157"/>
      <c r="L193" s="153"/>
      <c r="M193" s="158"/>
      <c r="T193" s="159"/>
      <c r="AT193" s="154" t="s">
        <v>218</v>
      </c>
      <c r="AU193" s="154" t="s">
        <v>85</v>
      </c>
      <c r="AV193" s="13" t="s">
        <v>85</v>
      </c>
      <c r="AW193" s="13" t="s">
        <v>35</v>
      </c>
      <c r="AX193" s="13" t="s">
        <v>75</v>
      </c>
      <c r="AY193" s="154" t="s">
        <v>208</v>
      </c>
    </row>
    <row r="194" spans="2:65" s="14" customFormat="1" x14ac:dyDescent="0.2">
      <c r="B194" s="160"/>
      <c r="D194" s="147" t="s">
        <v>218</v>
      </c>
      <c r="E194" s="161" t="s">
        <v>19</v>
      </c>
      <c r="F194" s="162" t="s">
        <v>221</v>
      </c>
      <c r="H194" s="163">
        <v>3</v>
      </c>
      <c r="I194" s="164"/>
      <c r="L194" s="160"/>
      <c r="M194" s="165"/>
      <c r="T194" s="166"/>
      <c r="AT194" s="161" t="s">
        <v>218</v>
      </c>
      <c r="AU194" s="161" t="s">
        <v>85</v>
      </c>
      <c r="AV194" s="14" t="s">
        <v>214</v>
      </c>
      <c r="AW194" s="14" t="s">
        <v>35</v>
      </c>
      <c r="AX194" s="14" t="s">
        <v>83</v>
      </c>
      <c r="AY194" s="161" t="s">
        <v>208</v>
      </c>
    </row>
    <row r="195" spans="2:65" s="1" customFormat="1" ht="15.75" customHeight="1" x14ac:dyDescent="0.2">
      <c r="B195" s="33"/>
      <c r="C195" s="129" t="s">
        <v>397</v>
      </c>
      <c r="D195" s="129" t="s">
        <v>210</v>
      </c>
      <c r="E195" s="130" t="s">
        <v>1686</v>
      </c>
      <c r="F195" s="131" t="s">
        <v>1687</v>
      </c>
      <c r="G195" s="132" t="s">
        <v>307</v>
      </c>
      <c r="H195" s="133">
        <v>7</v>
      </c>
      <c r="I195" s="134"/>
      <c r="J195" s="135">
        <f>ROUND(I195*H195,2)</f>
        <v>0</v>
      </c>
      <c r="K195" s="131" t="s">
        <v>213</v>
      </c>
      <c r="L195" s="33"/>
      <c r="M195" s="136" t="s">
        <v>19</v>
      </c>
      <c r="N195" s="137" t="s">
        <v>46</v>
      </c>
      <c r="P195" s="138">
        <f>O195*H195</f>
        <v>0</v>
      </c>
      <c r="Q195" s="138">
        <v>0</v>
      </c>
      <c r="R195" s="138">
        <f>Q195*H195</f>
        <v>0</v>
      </c>
      <c r="S195" s="138">
        <v>0</v>
      </c>
      <c r="T195" s="139">
        <f>S195*H195</f>
        <v>0</v>
      </c>
      <c r="AR195" s="140" t="s">
        <v>312</v>
      </c>
      <c r="AT195" s="140" t="s">
        <v>210</v>
      </c>
      <c r="AU195" s="140" t="s">
        <v>85</v>
      </c>
      <c r="AY195" s="18" t="s">
        <v>208</v>
      </c>
      <c r="BE195" s="141">
        <f>IF(N195="základní",J195,0)</f>
        <v>0</v>
      </c>
      <c r="BF195" s="141">
        <f>IF(N195="snížená",J195,0)</f>
        <v>0</v>
      </c>
      <c r="BG195" s="141">
        <f>IF(N195="zákl. přenesená",J195,0)</f>
        <v>0</v>
      </c>
      <c r="BH195" s="141">
        <f>IF(N195="sníž. přenesená",J195,0)</f>
        <v>0</v>
      </c>
      <c r="BI195" s="141">
        <f>IF(N195="nulová",J195,0)</f>
        <v>0</v>
      </c>
      <c r="BJ195" s="18" t="s">
        <v>83</v>
      </c>
      <c r="BK195" s="141">
        <f>ROUND(I195*H195,2)</f>
        <v>0</v>
      </c>
      <c r="BL195" s="18" t="s">
        <v>312</v>
      </c>
      <c r="BM195" s="140" t="s">
        <v>1688</v>
      </c>
    </row>
    <row r="196" spans="2:65" s="1" customFormat="1" x14ac:dyDescent="0.2">
      <c r="B196" s="33"/>
      <c r="D196" s="142" t="s">
        <v>216</v>
      </c>
      <c r="F196" s="143" t="s">
        <v>1689</v>
      </c>
      <c r="I196" s="144"/>
      <c r="L196" s="33"/>
      <c r="M196" s="145"/>
      <c r="T196" s="54"/>
      <c r="AT196" s="18" t="s">
        <v>216</v>
      </c>
      <c r="AU196" s="18" t="s">
        <v>85</v>
      </c>
    </row>
    <row r="197" spans="2:65" s="13" customFormat="1" x14ac:dyDescent="0.2">
      <c r="B197" s="153"/>
      <c r="D197" s="147" t="s">
        <v>218</v>
      </c>
      <c r="E197" s="154" t="s">
        <v>19</v>
      </c>
      <c r="F197" s="155" t="s">
        <v>1690</v>
      </c>
      <c r="H197" s="156">
        <v>7</v>
      </c>
      <c r="I197" s="157"/>
      <c r="L197" s="153"/>
      <c r="M197" s="158"/>
      <c r="T197" s="159"/>
      <c r="AT197" s="154" t="s">
        <v>218</v>
      </c>
      <c r="AU197" s="154" t="s">
        <v>85</v>
      </c>
      <c r="AV197" s="13" t="s">
        <v>85</v>
      </c>
      <c r="AW197" s="13" t="s">
        <v>35</v>
      </c>
      <c r="AX197" s="13" t="s">
        <v>75</v>
      </c>
      <c r="AY197" s="154" t="s">
        <v>208</v>
      </c>
    </row>
    <row r="198" spans="2:65" s="14" customFormat="1" x14ac:dyDescent="0.2">
      <c r="B198" s="160"/>
      <c r="D198" s="147" t="s">
        <v>218</v>
      </c>
      <c r="E198" s="161" t="s">
        <v>19</v>
      </c>
      <c r="F198" s="162" t="s">
        <v>221</v>
      </c>
      <c r="H198" s="163">
        <v>7</v>
      </c>
      <c r="I198" s="164"/>
      <c r="L198" s="160"/>
      <c r="M198" s="165"/>
      <c r="T198" s="166"/>
      <c r="AT198" s="161" t="s">
        <v>218</v>
      </c>
      <c r="AU198" s="161" t="s">
        <v>85</v>
      </c>
      <c r="AV198" s="14" t="s">
        <v>214</v>
      </c>
      <c r="AW198" s="14" t="s">
        <v>35</v>
      </c>
      <c r="AX198" s="14" t="s">
        <v>83</v>
      </c>
      <c r="AY198" s="161" t="s">
        <v>208</v>
      </c>
    </row>
    <row r="199" spans="2:65" s="1" customFormat="1" ht="15.75" customHeight="1" x14ac:dyDescent="0.2">
      <c r="B199" s="33"/>
      <c r="C199" s="129" t="s">
        <v>403</v>
      </c>
      <c r="D199" s="129" t="s">
        <v>210</v>
      </c>
      <c r="E199" s="130" t="s">
        <v>1691</v>
      </c>
      <c r="F199" s="131" t="s">
        <v>1692</v>
      </c>
      <c r="G199" s="132" t="s">
        <v>307</v>
      </c>
      <c r="H199" s="133">
        <v>2</v>
      </c>
      <c r="I199" s="134"/>
      <c r="J199" s="135">
        <f>ROUND(I199*H199,2)</f>
        <v>0</v>
      </c>
      <c r="K199" s="131" t="s">
        <v>213</v>
      </c>
      <c r="L199" s="33"/>
      <c r="M199" s="136" t="s">
        <v>19</v>
      </c>
      <c r="N199" s="137" t="s">
        <v>46</v>
      </c>
      <c r="P199" s="138">
        <f>O199*H199</f>
        <v>0</v>
      </c>
      <c r="Q199" s="138">
        <v>0</v>
      </c>
      <c r="R199" s="138">
        <f>Q199*H199</f>
        <v>0</v>
      </c>
      <c r="S199" s="138">
        <v>0</v>
      </c>
      <c r="T199" s="139">
        <f>S199*H199</f>
        <v>0</v>
      </c>
      <c r="AR199" s="140" t="s">
        <v>312</v>
      </c>
      <c r="AT199" s="140" t="s">
        <v>210</v>
      </c>
      <c r="AU199" s="140" t="s">
        <v>85</v>
      </c>
      <c r="AY199" s="18" t="s">
        <v>208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8" t="s">
        <v>83</v>
      </c>
      <c r="BK199" s="141">
        <f>ROUND(I199*H199,2)</f>
        <v>0</v>
      </c>
      <c r="BL199" s="18" t="s">
        <v>312</v>
      </c>
      <c r="BM199" s="140" t="s">
        <v>1693</v>
      </c>
    </row>
    <row r="200" spans="2:65" s="1" customFormat="1" x14ac:dyDescent="0.2">
      <c r="B200" s="33"/>
      <c r="D200" s="142" t="s">
        <v>216</v>
      </c>
      <c r="F200" s="143" t="s">
        <v>1694</v>
      </c>
      <c r="I200" s="144"/>
      <c r="L200" s="33"/>
      <c r="M200" s="145"/>
      <c r="T200" s="54"/>
      <c r="AT200" s="18" t="s">
        <v>216</v>
      </c>
      <c r="AU200" s="18" t="s">
        <v>85</v>
      </c>
    </row>
    <row r="201" spans="2:65" s="13" customFormat="1" x14ac:dyDescent="0.2">
      <c r="B201" s="153"/>
      <c r="D201" s="147" t="s">
        <v>218</v>
      </c>
      <c r="E201" s="154" t="s">
        <v>19</v>
      </c>
      <c r="F201" s="155" t="s">
        <v>1695</v>
      </c>
      <c r="H201" s="156">
        <v>2</v>
      </c>
      <c r="I201" s="157"/>
      <c r="L201" s="153"/>
      <c r="M201" s="158"/>
      <c r="T201" s="159"/>
      <c r="AT201" s="154" t="s">
        <v>218</v>
      </c>
      <c r="AU201" s="154" t="s">
        <v>85</v>
      </c>
      <c r="AV201" s="13" t="s">
        <v>85</v>
      </c>
      <c r="AW201" s="13" t="s">
        <v>35</v>
      </c>
      <c r="AX201" s="13" t="s">
        <v>75</v>
      </c>
      <c r="AY201" s="154" t="s">
        <v>208</v>
      </c>
    </row>
    <row r="202" spans="2:65" s="14" customFormat="1" x14ac:dyDescent="0.2">
      <c r="B202" s="160"/>
      <c r="D202" s="147" t="s">
        <v>218</v>
      </c>
      <c r="E202" s="161" t="s">
        <v>19</v>
      </c>
      <c r="F202" s="162" t="s">
        <v>221</v>
      </c>
      <c r="H202" s="163">
        <v>2</v>
      </c>
      <c r="I202" s="164"/>
      <c r="L202" s="160"/>
      <c r="M202" s="165"/>
      <c r="T202" s="166"/>
      <c r="AT202" s="161" t="s">
        <v>218</v>
      </c>
      <c r="AU202" s="161" t="s">
        <v>85</v>
      </c>
      <c r="AV202" s="14" t="s">
        <v>214</v>
      </c>
      <c r="AW202" s="14" t="s">
        <v>35</v>
      </c>
      <c r="AX202" s="14" t="s">
        <v>83</v>
      </c>
      <c r="AY202" s="161" t="s">
        <v>208</v>
      </c>
    </row>
    <row r="203" spans="2:65" s="1" customFormat="1" ht="15.75" customHeight="1" x14ac:dyDescent="0.2">
      <c r="B203" s="33"/>
      <c r="C203" s="129" t="s">
        <v>410</v>
      </c>
      <c r="D203" s="129" t="s">
        <v>210</v>
      </c>
      <c r="E203" s="130" t="s">
        <v>1696</v>
      </c>
      <c r="F203" s="131" t="s">
        <v>1697</v>
      </c>
      <c r="G203" s="132" t="s">
        <v>307</v>
      </c>
      <c r="H203" s="133">
        <v>2</v>
      </c>
      <c r="I203" s="134"/>
      <c r="J203" s="135">
        <f>ROUND(I203*H203,2)</f>
        <v>0</v>
      </c>
      <c r="K203" s="131" t="s">
        <v>213</v>
      </c>
      <c r="L203" s="33"/>
      <c r="M203" s="136" t="s">
        <v>19</v>
      </c>
      <c r="N203" s="137" t="s">
        <v>46</v>
      </c>
      <c r="P203" s="138">
        <f>O203*H203</f>
        <v>0</v>
      </c>
      <c r="Q203" s="138">
        <v>0</v>
      </c>
      <c r="R203" s="138">
        <f>Q203*H203</f>
        <v>0</v>
      </c>
      <c r="S203" s="138">
        <v>0</v>
      </c>
      <c r="T203" s="139">
        <f>S203*H203</f>
        <v>0</v>
      </c>
      <c r="AR203" s="140" t="s">
        <v>312</v>
      </c>
      <c r="AT203" s="140" t="s">
        <v>210</v>
      </c>
      <c r="AU203" s="140" t="s">
        <v>85</v>
      </c>
      <c r="AY203" s="18" t="s">
        <v>208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8" t="s">
        <v>83</v>
      </c>
      <c r="BK203" s="141">
        <f>ROUND(I203*H203,2)</f>
        <v>0</v>
      </c>
      <c r="BL203" s="18" t="s">
        <v>312</v>
      </c>
      <c r="BM203" s="140" t="s">
        <v>1698</v>
      </c>
    </row>
    <row r="204" spans="2:65" s="1" customFormat="1" x14ac:dyDescent="0.2">
      <c r="B204" s="33"/>
      <c r="D204" s="142" t="s">
        <v>216</v>
      </c>
      <c r="F204" s="143" t="s">
        <v>1699</v>
      </c>
      <c r="I204" s="144"/>
      <c r="L204" s="33"/>
      <c r="M204" s="145"/>
      <c r="T204" s="54"/>
      <c r="AT204" s="18" t="s">
        <v>216</v>
      </c>
      <c r="AU204" s="18" t="s">
        <v>85</v>
      </c>
    </row>
    <row r="205" spans="2:65" s="13" customFormat="1" x14ac:dyDescent="0.2">
      <c r="B205" s="153"/>
      <c r="D205" s="147" t="s">
        <v>218</v>
      </c>
      <c r="E205" s="154" t="s">
        <v>19</v>
      </c>
      <c r="F205" s="155" t="s">
        <v>1700</v>
      </c>
      <c r="H205" s="156">
        <v>2</v>
      </c>
      <c r="I205" s="157"/>
      <c r="L205" s="153"/>
      <c r="M205" s="158"/>
      <c r="T205" s="159"/>
      <c r="AT205" s="154" t="s">
        <v>218</v>
      </c>
      <c r="AU205" s="154" t="s">
        <v>85</v>
      </c>
      <c r="AV205" s="13" t="s">
        <v>85</v>
      </c>
      <c r="AW205" s="13" t="s">
        <v>35</v>
      </c>
      <c r="AX205" s="13" t="s">
        <v>75</v>
      </c>
      <c r="AY205" s="154" t="s">
        <v>208</v>
      </c>
    </row>
    <row r="206" spans="2:65" s="14" customFormat="1" x14ac:dyDescent="0.2">
      <c r="B206" s="160"/>
      <c r="D206" s="147" t="s">
        <v>218</v>
      </c>
      <c r="E206" s="161" t="s">
        <v>19</v>
      </c>
      <c r="F206" s="162" t="s">
        <v>221</v>
      </c>
      <c r="H206" s="163">
        <v>2</v>
      </c>
      <c r="I206" s="164"/>
      <c r="L206" s="160"/>
      <c r="M206" s="165"/>
      <c r="T206" s="166"/>
      <c r="AT206" s="161" t="s">
        <v>218</v>
      </c>
      <c r="AU206" s="161" t="s">
        <v>85</v>
      </c>
      <c r="AV206" s="14" t="s">
        <v>214</v>
      </c>
      <c r="AW206" s="14" t="s">
        <v>35</v>
      </c>
      <c r="AX206" s="14" t="s">
        <v>83</v>
      </c>
      <c r="AY206" s="161" t="s">
        <v>208</v>
      </c>
    </row>
    <row r="207" spans="2:65" s="1" customFormat="1" ht="15.75" customHeight="1" x14ac:dyDescent="0.2">
      <c r="B207" s="33"/>
      <c r="C207" s="129" t="s">
        <v>417</v>
      </c>
      <c r="D207" s="129" t="s">
        <v>210</v>
      </c>
      <c r="E207" s="130" t="s">
        <v>1701</v>
      </c>
      <c r="F207" s="131" t="s">
        <v>1702</v>
      </c>
      <c r="G207" s="132" t="s">
        <v>307</v>
      </c>
      <c r="H207" s="133">
        <v>4</v>
      </c>
      <c r="I207" s="134"/>
      <c r="J207" s="135">
        <f>ROUND(I207*H207,2)</f>
        <v>0</v>
      </c>
      <c r="K207" s="131" t="s">
        <v>213</v>
      </c>
      <c r="L207" s="33"/>
      <c r="M207" s="136" t="s">
        <v>19</v>
      </c>
      <c r="N207" s="137" t="s">
        <v>46</v>
      </c>
      <c r="P207" s="138">
        <f>O207*H207</f>
        <v>0</v>
      </c>
      <c r="Q207" s="138">
        <v>6.0000000000000002E-5</v>
      </c>
      <c r="R207" s="138">
        <f>Q207*H207</f>
        <v>2.4000000000000001E-4</v>
      </c>
      <c r="S207" s="138">
        <v>0</v>
      </c>
      <c r="T207" s="139">
        <f>S207*H207</f>
        <v>0</v>
      </c>
      <c r="AR207" s="140" t="s">
        <v>312</v>
      </c>
      <c r="AT207" s="140" t="s">
        <v>210</v>
      </c>
      <c r="AU207" s="140" t="s">
        <v>85</v>
      </c>
      <c r="AY207" s="18" t="s">
        <v>208</v>
      </c>
      <c r="BE207" s="141">
        <f>IF(N207="základní",J207,0)</f>
        <v>0</v>
      </c>
      <c r="BF207" s="141">
        <f>IF(N207="snížená",J207,0)</f>
        <v>0</v>
      </c>
      <c r="BG207" s="141">
        <f>IF(N207="zákl. přenesená",J207,0)</f>
        <v>0</v>
      </c>
      <c r="BH207" s="141">
        <f>IF(N207="sníž. přenesená",J207,0)</f>
        <v>0</v>
      </c>
      <c r="BI207" s="141">
        <f>IF(N207="nulová",J207,0)</f>
        <v>0</v>
      </c>
      <c r="BJ207" s="18" t="s">
        <v>83</v>
      </c>
      <c r="BK207" s="141">
        <f>ROUND(I207*H207,2)</f>
        <v>0</v>
      </c>
      <c r="BL207" s="18" t="s">
        <v>312</v>
      </c>
      <c r="BM207" s="140" t="s">
        <v>1703</v>
      </c>
    </row>
    <row r="208" spans="2:65" s="1" customFormat="1" x14ac:dyDescent="0.2">
      <c r="B208" s="33"/>
      <c r="D208" s="142" t="s">
        <v>216</v>
      </c>
      <c r="F208" s="143" t="s">
        <v>1704</v>
      </c>
      <c r="I208" s="144"/>
      <c r="L208" s="33"/>
      <c r="M208" s="145"/>
      <c r="T208" s="54"/>
      <c r="AT208" s="18" t="s">
        <v>216</v>
      </c>
      <c r="AU208" s="18" t="s">
        <v>85</v>
      </c>
    </row>
    <row r="209" spans="2:65" s="1" customFormat="1" ht="15.75" customHeight="1" x14ac:dyDescent="0.2">
      <c r="B209" s="33"/>
      <c r="C209" s="168" t="s">
        <v>424</v>
      </c>
      <c r="D209" s="168" t="s">
        <v>346</v>
      </c>
      <c r="E209" s="169" t="s">
        <v>1705</v>
      </c>
      <c r="F209" s="170" t="s">
        <v>1706</v>
      </c>
      <c r="G209" s="171" t="s">
        <v>307</v>
      </c>
      <c r="H209" s="172">
        <v>1</v>
      </c>
      <c r="I209" s="173"/>
      <c r="J209" s="174">
        <f>ROUND(I209*H209,2)</f>
        <v>0</v>
      </c>
      <c r="K209" s="170" t="s">
        <v>213</v>
      </c>
      <c r="L209" s="175"/>
      <c r="M209" s="176" t="s">
        <v>19</v>
      </c>
      <c r="N209" s="177" t="s">
        <v>46</v>
      </c>
      <c r="P209" s="138">
        <f>O209*H209</f>
        <v>0</v>
      </c>
      <c r="Q209" s="138">
        <v>2.7999999999999998E-4</v>
      </c>
      <c r="R209" s="138">
        <f>Q209*H209</f>
        <v>2.7999999999999998E-4</v>
      </c>
      <c r="S209" s="138">
        <v>0</v>
      </c>
      <c r="T209" s="139">
        <f>S209*H209</f>
        <v>0</v>
      </c>
      <c r="AR209" s="140" t="s">
        <v>432</v>
      </c>
      <c r="AT209" s="140" t="s">
        <v>346</v>
      </c>
      <c r="AU209" s="140" t="s">
        <v>85</v>
      </c>
      <c r="AY209" s="18" t="s">
        <v>208</v>
      </c>
      <c r="BE209" s="141">
        <f>IF(N209="základní",J209,0)</f>
        <v>0</v>
      </c>
      <c r="BF209" s="141">
        <f>IF(N209="snížená",J209,0)</f>
        <v>0</v>
      </c>
      <c r="BG209" s="141">
        <f>IF(N209="zákl. přenesená",J209,0)</f>
        <v>0</v>
      </c>
      <c r="BH209" s="141">
        <f>IF(N209="sníž. přenesená",J209,0)</f>
        <v>0</v>
      </c>
      <c r="BI209" s="141">
        <f>IF(N209="nulová",J209,0)</f>
        <v>0</v>
      </c>
      <c r="BJ209" s="18" t="s">
        <v>83</v>
      </c>
      <c r="BK209" s="141">
        <f>ROUND(I209*H209,2)</f>
        <v>0</v>
      </c>
      <c r="BL209" s="18" t="s">
        <v>312</v>
      </c>
      <c r="BM209" s="140" t="s">
        <v>1707</v>
      </c>
    </row>
    <row r="210" spans="2:65" s="1" customFormat="1" ht="18" x14ac:dyDescent="0.2">
      <c r="B210" s="33"/>
      <c r="D210" s="147" t="s">
        <v>297</v>
      </c>
      <c r="F210" s="167" t="s">
        <v>1708</v>
      </c>
      <c r="I210" s="144"/>
      <c r="L210" s="33"/>
      <c r="M210" s="145"/>
      <c r="T210" s="54"/>
      <c r="AT210" s="18" t="s">
        <v>297</v>
      </c>
      <c r="AU210" s="18" t="s">
        <v>85</v>
      </c>
    </row>
    <row r="211" spans="2:65" s="13" customFormat="1" x14ac:dyDescent="0.2">
      <c r="B211" s="153"/>
      <c r="D211" s="147" t="s">
        <v>218</v>
      </c>
      <c r="E211" s="154" t="s">
        <v>19</v>
      </c>
      <c r="F211" s="155" t="s">
        <v>1709</v>
      </c>
      <c r="H211" s="156">
        <v>1</v>
      </c>
      <c r="I211" s="157"/>
      <c r="L211" s="153"/>
      <c r="M211" s="158"/>
      <c r="T211" s="159"/>
      <c r="AT211" s="154" t="s">
        <v>218</v>
      </c>
      <c r="AU211" s="154" t="s">
        <v>85</v>
      </c>
      <c r="AV211" s="13" t="s">
        <v>85</v>
      </c>
      <c r="AW211" s="13" t="s">
        <v>35</v>
      </c>
      <c r="AX211" s="13" t="s">
        <v>75</v>
      </c>
      <c r="AY211" s="154" t="s">
        <v>208</v>
      </c>
    </row>
    <row r="212" spans="2:65" s="14" customFormat="1" x14ac:dyDescent="0.2">
      <c r="B212" s="160"/>
      <c r="D212" s="147" t="s">
        <v>218</v>
      </c>
      <c r="E212" s="161" t="s">
        <v>19</v>
      </c>
      <c r="F212" s="162" t="s">
        <v>221</v>
      </c>
      <c r="H212" s="163">
        <v>1</v>
      </c>
      <c r="I212" s="164"/>
      <c r="L212" s="160"/>
      <c r="M212" s="165"/>
      <c r="T212" s="166"/>
      <c r="AT212" s="161" t="s">
        <v>218</v>
      </c>
      <c r="AU212" s="161" t="s">
        <v>85</v>
      </c>
      <c r="AV212" s="14" t="s">
        <v>214</v>
      </c>
      <c r="AW212" s="14" t="s">
        <v>35</v>
      </c>
      <c r="AX212" s="14" t="s">
        <v>83</v>
      </c>
      <c r="AY212" s="161" t="s">
        <v>208</v>
      </c>
    </row>
    <row r="213" spans="2:65" s="1" customFormat="1" ht="15.75" customHeight="1" x14ac:dyDescent="0.2">
      <c r="B213" s="33"/>
      <c r="C213" s="168" t="s">
        <v>432</v>
      </c>
      <c r="D213" s="168" t="s">
        <v>346</v>
      </c>
      <c r="E213" s="169" t="s">
        <v>1710</v>
      </c>
      <c r="F213" s="170" t="s">
        <v>1711</v>
      </c>
      <c r="G213" s="171" t="s">
        <v>307</v>
      </c>
      <c r="H213" s="172">
        <v>3</v>
      </c>
      <c r="I213" s="173"/>
      <c r="J213" s="174">
        <f>ROUND(I213*H213,2)</f>
        <v>0</v>
      </c>
      <c r="K213" s="170" t="s">
        <v>213</v>
      </c>
      <c r="L213" s="175"/>
      <c r="M213" s="176" t="s">
        <v>19</v>
      </c>
      <c r="N213" s="177" t="s">
        <v>46</v>
      </c>
      <c r="P213" s="138">
        <f>O213*H213</f>
        <v>0</v>
      </c>
      <c r="Q213" s="138">
        <v>3.8000000000000002E-4</v>
      </c>
      <c r="R213" s="138">
        <f>Q213*H213</f>
        <v>1.14E-3</v>
      </c>
      <c r="S213" s="138">
        <v>0</v>
      </c>
      <c r="T213" s="139">
        <f>S213*H213</f>
        <v>0</v>
      </c>
      <c r="AR213" s="140" t="s">
        <v>432</v>
      </c>
      <c r="AT213" s="140" t="s">
        <v>346</v>
      </c>
      <c r="AU213" s="140" t="s">
        <v>85</v>
      </c>
      <c r="AY213" s="18" t="s">
        <v>208</v>
      </c>
      <c r="BE213" s="141">
        <f>IF(N213="základní",J213,0)</f>
        <v>0</v>
      </c>
      <c r="BF213" s="141">
        <f>IF(N213="snížená",J213,0)</f>
        <v>0</v>
      </c>
      <c r="BG213" s="141">
        <f>IF(N213="zákl. přenesená",J213,0)</f>
        <v>0</v>
      </c>
      <c r="BH213" s="141">
        <f>IF(N213="sníž. přenesená",J213,0)</f>
        <v>0</v>
      </c>
      <c r="BI213" s="141">
        <f>IF(N213="nulová",J213,0)</f>
        <v>0</v>
      </c>
      <c r="BJ213" s="18" t="s">
        <v>83</v>
      </c>
      <c r="BK213" s="141">
        <f>ROUND(I213*H213,2)</f>
        <v>0</v>
      </c>
      <c r="BL213" s="18" t="s">
        <v>312</v>
      </c>
      <c r="BM213" s="140" t="s">
        <v>1712</v>
      </c>
    </row>
    <row r="214" spans="2:65" s="13" customFormat="1" x14ac:dyDescent="0.2">
      <c r="B214" s="153"/>
      <c r="D214" s="147" t="s">
        <v>218</v>
      </c>
      <c r="E214" s="154" t="s">
        <v>19</v>
      </c>
      <c r="F214" s="155" t="s">
        <v>1713</v>
      </c>
      <c r="H214" s="156">
        <v>3</v>
      </c>
      <c r="I214" s="157"/>
      <c r="L214" s="153"/>
      <c r="M214" s="158"/>
      <c r="T214" s="159"/>
      <c r="AT214" s="154" t="s">
        <v>218</v>
      </c>
      <c r="AU214" s="154" t="s">
        <v>85</v>
      </c>
      <c r="AV214" s="13" t="s">
        <v>85</v>
      </c>
      <c r="AW214" s="13" t="s">
        <v>35</v>
      </c>
      <c r="AX214" s="13" t="s">
        <v>75</v>
      </c>
      <c r="AY214" s="154" t="s">
        <v>208</v>
      </c>
    </row>
    <row r="215" spans="2:65" s="14" customFormat="1" x14ac:dyDescent="0.2">
      <c r="B215" s="160"/>
      <c r="D215" s="147" t="s">
        <v>218</v>
      </c>
      <c r="E215" s="161" t="s">
        <v>19</v>
      </c>
      <c r="F215" s="162" t="s">
        <v>221</v>
      </c>
      <c r="H215" s="163">
        <v>3</v>
      </c>
      <c r="I215" s="164"/>
      <c r="L215" s="160"/>
      <c r="M215" s="165"/>
      <c r="T215" s="166"/>
      <c r="AT215" s="161" t="s">
        <v>218</v>
      </c>
      <c r="AU215" s="161" t="s">
        <v>85</v>
      </c>
      <c r="AV215" s="14" t="s">
        <v>214</v>
      </c>
      <c r="AW215" s="14" t="s">
        <v>35</v>
      </c>
      <c r="AX215" s="14" t="s">
        <v>83</v>
      </c>
      <c r="AY215" s="161" t="s">
        <v>208</v>
      </c>
    </row>
    <row r="216" spans="2:65" s="1" customFormat="1" ht="15.75" customHeight="1" x14ac:dyDescent="0.2">
      <c r="B216" s="33"/>
      <c r="C216" s="129" t="s">
        <v>437</v>
      </c>
      <c r="D216" s="129" t="s">
        <v>210</v>
      </c>
      <c r="E216" s="130" t="s">
        <v>1714</v>
      </c>
      <c r="F216" s="131" t="s">
        <v>1715</v>
      </c>
      <c r="G216" s="132" t="s">
        <v>307</v>
      </c>
      <c r="H216" s="133">
        <v>1</v>
      </c>
      <c r="I216" s="134"/>
      <c r="J216" s="135">
        <f>ROUND(I216*H216,2)</f>
        <v>0</v>
      </c>
      <c r="K216" s="131" t="s">
        <v>213</v>
      </c>
      <c r="L216" s="33"/>
      <c r="M216" s="136" t="s">
        <v>19</v>
      </c>
      <c r="N216" s="137" t="s">
        <v>46</v>
      </c>
      <c r="P216" s="138">
        <f>O216*H216</f>
        <v>0</v>
      </c>
      <c r="Q216" s="138">
        <v>1.8000000000000001E-4</v>
      </c>
      <c r="R216" s="138">
        <f>Q216*H216</f>
        <v>1.8000000000000001E-4</v>
      </c>
      <c r="S216" s="138">
        <v>0</v>
      </c>
      <c r="T216" s="139">
        <f>S216*H216</f>
        <v>0</v>
      </c>
      <c r="AR216" s="140" t="s">
        <v>312</v>
      </c>
      <c r="AT216" s="140" t="s">
        <v>210</v>
      </c>
      <c r="AU216" s="140" t="s">
        <v>85</v>
      </c>
      <c r="AY216" s="18" t="s">
        <v>208</v>
      </c>
      <c r="BE216" s="141">
        <f>IF(N216="základní",J216,0)</f>
        <v>0</v>
      </c>
      <c r="BF216" s="141">
        <f>IF(N216="snížená",J216,0)</f>
        <v>0</v>
      </c>
      <c r="BG216" s="141">
        <f>IF(N216="zákl. přenesená",J216,0)</f>
        <v>0</v>
      </c>
      <c r="BH216" s="141">
        <f>IF(N216="sníž. přenesená",J216,0)</f>
        <v>0</v>
      </c>
      <c r="BI216" s="141">
        <f>IF(N216="nulová",J216,0)</f>
        <v>0</v>
      </c>
      <c r="BJ216" s="18" t="s">
        <v>83</v>
      </c>
      <c r="BK216" s="141">
        <f>ROUND(I216*H216,2)</f>
        <v>0</v>
      </c>
      <c r="BL216" s="18" t="s">
        <v>312</v>
      </c>
      <c r="BM216" s="140" t="s">
        <v>1716</v>
      </c>
    </row>
    <row r="217" spans="2:65" s="1" customFormat="1" x14ac:dyDescent="0.2">
      <c r="B217" s="33"/>
      <c r="D217" s="142" t="s">
        <v>216</v>
      </c>
      <c r="F217" s="143" t="s">
        <v>1717</v>
      </c>
      <c r="I217" s="144"/>
      <c r="L217" s="33"/>
      <c r="M217" s="145"/>
      <c r="T217" s="54"/>
      <c r="AT217" s="18" t="s">
        <v>216</v>
      </c>
      <c r="AU217" s="18" t="s">
        <v>85</v>
      </c>
    </row>
    <row r="218" spans="2:65" s="13" customFormat="1" x14ac:dyDescent="0.2">
      <c r="B218" s="153"/>
      <c r="D218" s="147" t="s">
        <v>218</v>
      </c>
      <c r="E218" s="154" t="s">
        <v>19</v>
      </c>
      <c r="F218" s="155" t="s">
        <v>1718</v>
      </c>
      <c r="H218" s="156">
        <v>1</v>
      </c>
      <c r="I218" s="157"/>
      <c r="L218" s="153"/>
      <c r="M218" s="158"/>
      <c r="T218" s="159"/>
      <c r="AT218" s="154" t="s">
        <v>218</v>
      </c>
      <c r="AU218" s="154" t="s">
        <v>85</v>
      </c>
      <c r="AV218" s="13" t="s">
        <v>85</v>
      </c>
      <c r="AW218" s="13" t="s">
        <v>35</v>
      </c>
      <c r="AX218" s="13" t="s">
        <v>75</v>
      </c>
      <c r="AY218" s="154" t="s">
        <v>208</v>
      </c>
    </row>
    <row r="219" spans="2:65" s="14" customFormat="1" x14ac:dyDescent="0.2">
      <c r="B219" s="160"/>
      <c r="D219" s="147" t="s">
        <v>218</v>
      </c>
      <c r="E219" s="161" t="s">
        <v>19</v>
      </c>
      <c r="F219" s="162" t="s">
        <v>221</v>
      </c>
      <c r="H219" s="163">
        <v>1</v>
      </c>
      <c r="I219" s="164"/>
      <c r="L219" s="160"/>
      <c r="M219" s="165"/>
      <c r="T219" s="166"/>
      <c r="AT219" s="161" t="s">
        <v>218</v>
      </c>
      <c r="AU219" s="161" t="s">
        <v>85</v>
      </c>
      <c r="AV219" s="14" t="s">
        <v>214</v>
      </c>
      <c r="AW219" s="14" t="s">
        <v>35</v>
      </c>
      <c r="AX219" s="14" t="s">
        <v>83</v>
      </c>
      <c r="AY219" s="161" t="s">
        <v>208</v>
      </c>
    </row>
    <row r="220" spans="2:65" s="1" customFormat="1" ht="15.75" customHeight="1" x14ac:dyDescent="0.2">
      <c r="B220" s="33"/>
      <c r="C220" s="129" t="s">
        <v>443</v>
      </c>
      <c r="D220" s="129" t="s">
        <v>210</v>
      </c>
      <c r="E220" s="130" t="s">
        <v>1719</v>
      </c>
      <c r="F220" s="131" t="s">
        <v>1720</v>
      </c>
      <c r="G220" s="132" t="s">
        <v>123</v>
      </c>
      <c r="H220" s="133">
        <v>24</v>
      </c>
      <c r="I220" s="134"/>
      <c r="J220" s="135">
        <f>ROUND(I220*H220,2)</f>
        <v>0</v>
      </c>
      <c r="K220" s="131" t="s">
        <v>213</v>
      </c>
      <c r="L220" s="33"/>
      <c r="M220" s="136" t="s">
        <v>19</v>
      </c>
      <c r="N220" s="137" t="s">
        <v>46</v>
      </c>
      <c r="P220" s="138">
        <f>O220*H220</f>
        <v>0</v>
      </c>
      <c r="Q220" s="138">
        <v>0</v>
      </c>
      <c r="R220" s="138">
        <f>Q220*H220</f>
        <v>0</v>
      </c>
      <c r="S220" s="138">
        <v>0</v>
      </c>
      <c r="T220" s="139">
        <f>S220*H220</f>
        <v>0</v>
      </c>
      <c r="AR220" s="140" t="s">
        <v>312</v>
      </c>
      <c r="AT220" s="140" t="s">
        <v>210</v>
      </c>
      <c r="AU220" s="140" t="s">
        <v>85</v>
      </c>
      <c r="AY220" s="18" t="s">
        <v>208</v>
      </c>
      <c r="BE220" s="141">
        <f>IF(N220="základní",J220,0)</f>
        <v>0</v>
      </c>
      <c r="BF220" s="141">
        <f>IF(N220="snížená",J220,0)</f>
        <v>0</v>
      </c>
      <c r="BG220" s="141">
        <f>IF(N220="zákl. přenesená",J220,0)</f>
        <v>0</v>
      </c>
      <c r="BH220" s="141">
        <f>IF(N220="sníž. přenesená",J220,0)</f>
        <v>0</v>
      </c>
      <c r="BI220" s="141">
        <f>IF(N220="nulová",J220,0)</f>
        <v>0</v>
      </c>
      <c r="BJ220" s="18" t="s">
        <v>83</v>
      </c>
      <c r="BK220" s="141">
        <f>ROUND(I220*H220,2)</f>
        <v>0</v>
      </c>
      <c r="BL220" s="18" t="s">
        <v>312</v>
      </c>
      <c r="BM220" s="140" t="s">
        <v>1721</v>
      </c>
    </row>
    <row r="221" spans="2:65" s="1" customFormat="1" x14ac:dyDescent="0.2">
      <c r="B221" s="33"/>
      <c r="D221" s="142" t="s">
        <v>216</v>
      </c>
      <c r="F221" s="143" t="s">
        <v>1722</v>
      </c>
      <c r="I221" s="144"/>
      <c r="L221" s="33"/>
      <c r="M221" s="145"/>
      <c r="T221" s="54"/>
      <c r="AT221" s="18" t="s">
        <v>216</v>
      </c>
      <c r="AU221" s="18" t="s">
        <v>85</v>
      </c>
    </row>
    <row r="222" spans="2:65" s="13" customFormat="1" x14ac:dyDescent="0.2">
      <c r="B222" s="153"/>
      <c r="D222" s="147" t="s">
        <v>218</v>
      </c>
      <c r="E222" s="154" t="s">
        <v>19</v>
      </c>
      <c r="F222" s="155" t="s">
        <v>1723</v>
      </c>
      <c r="H222" s="156">
        <v>19</v>
      </c>
      <c r="I222" s="157"/>
      <c r="L222" s="153"/>
      <c r="M222" s="158"/>
      <c r="T222" s="159"/>
      <c r="AT222" s="154" t="s">
        <v>218</v>
      </c>
      <c r="AU222" s="154" t="s">
        <v>85</v>
      </c>
      <c r="AV222" s="13" t="s">
        <v>85</v>
      </c>
      <c r="AW222" s="13" t="s">
        <v>35</v>
      </c>
      <c r="AX222" s="13" t="s">
        <v>75</v>
      </c>
      <c r="AY222" s="154" t="s">
        <v>208</v>
      </c>
    </row>
    <row r="223" spans="2:65" s="13" customFormat="1" x14ac:dyDescent="0.2">
      <c r="B223" s="153"/>
      <c r="D223" s="147" t="s">
        <v>218</v>
      </c>
      <c r="E223" s="154" t="s">
        <v>19</v>
      </c>
      <c r="F223" s="155" t="s">
        <v>1724</v>
      </c>
      <c r="H223" s="156">
        <v>5</v>
      </c>
      <c r="I223" s="157"/>
      <c r="L223" s="153"/>
      <c r="M223" s="158"/>
      <c r="T223" s="159"/>
      <c r="AT223" s="154" t="s">
        <v>218</v>
      </c>
      <c r="AU223" s="154" t="s">
        <v>85</v>
      </c>
      <c r="AV223" s="13" t="s">
        <v>85</v>
      </c>
      <c r="AW223" s="13" t="s">
        <v>35</v>
      </c>
      <c r="AX223" s="13" t="s">
        <v>75</v>
      </c>
      <c r="AY223" s="154" t="s">
        <v>208</v>
      </c>
    </row>
    <row r="224" spans="2:65" s="14" customFormat="1" x14ac:dyDescent="0.2">
      <c r="B224" s="160"/>
      <c r="D224" s="147" t="s">
        <v>218</v>
      </c>
      <c r="E224" s="161" t="s">
        <v>19</v>
      </c>
      <c r="F224" s="162" t="s">
        <v>221</v>
      </c>
      <c r="H224" s="163">
        <v>24</v>
      </c>
      <c r="I224" s="164"/>
      <c r="L224" s="160"/>
      <c r="M224" s="165"/>
      <c r="T224" s="166"/>
      <c r="AT224" s="161" t="s">
        <v>218</v>
      </c>
      <c r="AU224" s="161" t="s">
        <v>85</v>
      </c>
      <c r="AV224" s="14" t="s">
        <v>214</v>
      </c>
      <c r="AW224" s="14" t="s">
        <v>35</v>
      </c>
      <c r="AX224" s="14" t="s">
        <v>83</v>
      </c>
      <c r="AY224" s="161" t="s">
        <v>208</v>
      </c>
    </row>
    <row r="225" spans="2:65" s="1" customFormat="1" ht="15.75" customHeight="1" x14ac:dyDescent="0.2">
      <c r="B225" s="33"/>
      <c r="C225" s="129" t="s">
        <v>448</v>
      </c>
      <c r="D225" s="129" t="s">
        <v>210</v>
      </c>
      <c r="E225" s="130" t="s">
        <v>1725</v>
      </c>
      <c r="F225" s="131" t="s">
        <v>1726</v>
      </c>
      <c r="G225" s="132" t="s">
        <v>123</v>
      </c>
      <c r="H225" s="133">
        <v>25</v>
      </c>
      <c r="I225" s="134"/>
      <c r="J225" s="135">
        <f>ROUND(I225*H225,2)</f>
        <v>0</v>
      </c>
      <c r="K225" s="131" t="s">
        <v>213</v>
      </c>
      <c r="L225" s="33"/>
      <c r="M225" s="136" t="s">
        <v>19</v>
      </c>
      <c r="N225" s="137" t="s">
        <v>46</v>
      </c>
      <c r="P225" s="138">
        <f>O225*H225</f>
        <v>0</v>
      </c>
      <c r="Q225" s="138">
        <v>0</v>
      </c>
      <c r="R225" s="138">
        <f>Q225*H225</f>
        <v>0</v>
      </c>
      <c r="S225" s="138">
        <v>0</v>
      </c>
      <c r="T225" s="139">
        <f>S225*H225</f>
        <v>0</v>
      </c>
      <c r="AR225" s="140" t="s">
        <v>312</v>
      </c>
      <c r="AT225" s="140" t="s">
        <v>210</v>
      </c>
      <c r="AU225" s="140" t="s">
        <v>85</v>
      </c>
      <c r="AY225" s="18" t="s">
        <v>208</v>
      </c>
      <c r="BE225" s="141">
        <f>IF(N225="základní",J225,0)</f>
        <v>0</v>
      </c>
      <c r="BF225" s="141">
        <f>IF(N225="snížená",J225,0)</f>
        <v>0</v>
      </c>
      <c r="BG225" s="141">
        <f>IF(N225="zákl. přenesená",J225,0)</f>
        <v>0</v>
      </c>
      <c r="BH225" s="141">
        <f>IF(N225="sníž. přenesená",J225,0)</f>
        <v>0</v>
      </c>
      <c r="BI225" s="141">
        <f>IF(N225="nulová",J225,0)</f>
        <v>0</v>
      </c>
      <c r="BJ225" s="18" t="s">
        <v>83</v>
      </c>
      <c r="BK225" s="141">
        <f>ROUND(I225*H225,2)</f>
        <v>0</v>
      </c>
      <c r="BL225" s="18" t="s">
        <v>312</v>
      </c>
      <c r="BM225" s="140" t="s">
        <v>1727</v>
      </c>
    </row>
    <row r="226" spans="2:65" s="1" customFormat="1" x14ac:dyDescent="0.2">
      <c r="B226" s="33"/>
      <c r="D226" s="142" t="s">
        <v>216</v>
      </c>
      <c r="F226" s="143" t="s">
        <v>1728</v>
      </c>
      <c r="I226" s="144"/>
      <c r="L226" s="33"/>
      <c r="M226" s="145"/>
      <c r="T226" s="54"/>
      <c r="AT226" s="18" t="s">
        <v>216</v>
      </c>
      <c r="AU226" s="18" t="s">
        <v>85</v>
      </c>
    </row>
    <row r="227" spans="2:65" s="13" customFormat="1" x14ac:dyDescent="0.2">
      <c r="B227" s="153"/>
      <c r="D227" s="147" t="s">
        <v>218</v>
      </c>
      <c r="E227" s="154" t="s">
        <v>19</v>
      </c>
      <c r="F227" s="155" t="s">
        <v>1729</v>
      </c>
      <c r="H227" s="156">
        <v>25</v>
      </c>
      <c r="I227" s="157"/>
      <c r="L227" s="153"/>
      <c r="M227" s="158"/>
      <c r="T227" s="159"/>
      <c r="AT227" s="154" t="s">
        <v>218</v>
      </c>
      <c r="AU227" s="154" t="s">
        <v>85</v>
      </c>
      <c r="AV227" s="13" t="s">
        <v>85</v>
      </c>
      <c r="AW227" s="13" t="s">
        <v>35</v>
      </c>
      <c r="AX227" s="13" t="s">
        <v>75</v>
      </c>
      <c r="AY227" s="154" t="s">
        <v>208</v>
      </c>
    </row>
    <row r="228" spans="2:65" s="14" customFormat="1" x14ac:dyDescent="0.2">
      <c r="B228" s="160"/>
      <c r="D228" s="147" t="s">
        <v>218</v>
      </c>
      <c r="E228" s="161" t="s">
        <v>19</v>
      </c>
      <c r="F228" s="162" t="s">
        <v>221</v>
      </c>
      <c r="H228" s="163">
        <v>25</v>
      </c>
      <c r="I228" s="164"/>
      <c r="L228" s="160"/>
      <c r="M228" s="165"/>
      <c r="T228" s="166"/>
      <c r="AT228" s="161" t="s">
        <v>218</v>
      </c>
      <c r="AU228" s="161" t="s">
        <v>85</v>
      </c>
      <c r="AV228" s="14" t="s">
        <v>214</v>
      </c>
      <c r="AW228" s="14" t="s">
        <v>35</v>
      </c>
      <c r="AX228" s="14" t="s">
        <v>83</v>
      </c>
      <c r="AY228" s="161" t="s">
        <v>208</v>
      </c>
    </row>
    <row r="229" spans="2:65" s="1" customFormat="1" ht="24.75" customHeight="1" x14ac:dyDescent="0.2">
      <c r="B229" s="33"/>
      <c r="C229" s="129" t="s">
        <v>454</v>
      </c>
      <c r="D229" s="129" t="s">
        <v>210</v>
      </c>
      <c r="E229" s="130" t="s">
        <v>1730</v>
      </c>
      <c r="F229" s="131" t="s">
        <v>1731</v>
      </c>
      <c r="G229" s="132" t="s">
        <v>264</v>
      </c>
      <c r="H229" s="133">
        <v>3.2000000000000001E-2</v>
      </c>
      <c r="I229" s="134"/>
      <c r="J229" s="135">
        <f>ROUND(I229*H229,2)</f>
        <v>0</v>
      </c>
      <c r="K229" s="131" t="s">
        <v>213</v>
      </c>
      <c r="L229" s="33"/>
      <c r="M229" s="136" t="s">
        <v>19</v>
      </c>
      <c r="N229" s="137" t="s">
        <v>46</v>
      </c>
      <c r="P229" s="138">
        <f>O229*H229</f>
        <v>0</v>
      </c>
      <c r="Q229" s="138">
        <v>0</v>
      </c>
      <c r="R229" s="138">
        <f>Q229*H229</f>
        <v>0</v>
      </c>
      <c r="S229" s="138">
        <v>0</v>
      </c>
      <c r="T229" s="139">
        <f>S229*H229</f>
        <v>0</v>
      </c>
      <c r="AR229" s="140" t="s">
        <v>312</v>
      </c>
      <c r="AT229" s="140" t="s">
        <v>210</v>
      </c>
      <c r="AU229" s="140" t="s">
        <v>85</v>
      </c>
      <c r="AY229" s="18" t="s">
        <v>208</v>
      </c>
      <c r="BE229" s="141">
        <f>IF(N229="základní",J229,0)</f>
        <v>0</v>
      </c>
      <c r="BF229" s="141">
        <f>IF(N229="snížená",J229,0)</f>
        <v>0</v>
      </c>
      <c r="BG229" s="141">
        <f>IF(N229="zákl. přenesená",J229,0)</f>
        <v>0</v>
      </c>
      <c r="BH229" s="141">
        <f>IF(N229="sníž. přenesená",J229,0)</f>
        <v>0</v>
      </c>
      <c r="BI229" s="141">
        <f>IF(N229="nulová",J229,0)</f>
        <v>0</v>
      </c>
      <c r="BJ229" s="18" t="s">
        <v>83</v>
      </c>
      <c r="BK229" s="141">
        <f>ROUND(I229*H229,2)</f>
        <v>0</v>
      </c>
      <c r="BL229" s="18" t="s">
        <v>312</v>
      </c>
      <c r="BM229" s="140" t="s">
        <v>1732</v>
      </c>
    </row>
    <row r="230" spans="2:65" s="1" customFormat="1" x14ac:dyDescent="0.2">
      <c r="B230" s="33"/>
      <c r="D230" s="142" t="s">
        <v>216</v>
      </c>
      <c r="F230" s="143" t="s">
        <v>1733</v>
      </c>
      <c r="I230" s="144"/>
      <c r="L230" s="33"/>
      <c r="M230" s="145"/>
      <c r="T230" s="54"/>
      <c r="AT230" s="18" t="s">
        <v>216</v>
      </c>
      <c r="AU230" s="18" t="s">
        <v>85</v>
      </c>
    </row>
    <row r="231" spans="2:65" s="11" customFormat="1" ht="22.75" customHeight="1" x14ac:dyDescent="0.25">
      <c r="B231" s="117"/>
      <c r="D231" s="118" t="s">
        <v>74</v>
      </c>
      <c r="E231" s="127" t="s">
        <v>1734</v>
      </c>
      <c r="F231" s="127" t="s">
        <v>1735</v>
      </c>
      <c r="I231" s="120"/>
      <c r="J231" s="128">
        <f>BK231</f>
        <v>0</v>
      </c>
      <c r="L231" s="117"/>
      <c r="M231" s="122"/>
      <c r="P231" s="123">
        <f>SUM(P232:P324)</f>
        <v>0</v>
      </c>
      <c r="R231" s="123">
        <f>SUM(R232:R324)</f>
        <v>8.3059999999999995E-2</v>
      </c>
      <c r="T231" s="124">
        <f>SUM(T232:T324)</f>
        <v>7.8799999999999999E-3</v>
      </c>
      <c r="AR231" s="118" t="s">
        <v>85</v>
      </c>
      <c r="AT231" s="125" t="s">
        <v>74</v>
      </c>
      <c r="AU231" s="125" t="s">
        <v>83</v>
      </c>
      <c r="AY231" s="118" t="s">
        <v>208</v>
      </c>
      <c r="BK231" s="126">
        <f>SUM(BK232:BK324)</f>
        <v>0</v>
      </c>
    </row>
    <row r="232" spans="2:65" s="1" customFormat="1" ht="22.25" customHeight="1" x14ac:dyDescent="0.2">
      <c r="B232" s="33"/>
      <c r="C232" s="129" t="s">
        <v>461</v>
      </c>
      <c r="D232" s="129" t="s">
        <v>210</v>
      </c>
      <c r="E232" s="130" t="s">
        <v>1736</v>
      </c>
      <c r="F232" s="131" t="s">
        <v>1737</v>
      </c>
      <c r="G232" s="132" t="s">
        <v>307</v>
      </c>
      <c r="H232" s="133">
        <v>1</v>
      </c>
      <c r="I232" s="134"/>
      <c r="J232" s="135">
        <f>ROUND(I232*H232,2)</f>
        <v>0</v>
      </c>
      <c r="K232" s="131" t="s">
        <v>213</v>
      </c>
      <c r="L232" s="33"/>
      <c r="M232" s="136" t="s">
        <v>19</v>
      </c>
      <c r="N232" s="137" t="s">
        <v>46</v>
      </c>
      <c r="P232" s="138">
        <f>O232*H232</f>
        <v>0</v>
      </c>
      <c r="Q232" s="138">
        <v>3.0000000000000001E-5</v>
      </c>
      <c r="R232" s="138">
        <f>Q232*H232</f>
        <v>3.0000000000000001E-5</v>
      </c>
      <c r="S232" s="138">
        <v>6.6E-4</v>
      </c>
      <c r="T232" s="139">
        <f>S232*H232</f>
        <v>6.6E-4</v>
      </c>
      <c r="AR232" s="140" t="s">
        <v>312</v>
      </c>
      <c r="AT232" s="140" t="s">
        <v>210</v>
      </c>
      <c r="AU232" s="140" t="s">
        <v>85</v>
      </c>
      <c r="AY232" s="18" t="s">
        <v>208</v>
      </c>
      <c r="BE232" s="141">
        <f>IF(N232="základní",J232,0)</f>
        <v>0</v>
      </c>
      <c r="BF232" s="141">
        <f>IF(N232="snížená",J232,0)</f>
        <v>0</v>
      </c>
      <c r="BG232" s="141">
        <f>IF(N232="zákl. přenesená",J232,0)</f>
        <v>0</v>
      </c>
      <c r="BH232" s="141">
        <f>IF(N232="sníž. přenesená",J232,0)</f>
        <v>0</v>
      </c>
      <c r="BI232" s="141">
        <f>IF(N232="nulová",J232,0)</f>
        <v>0</v>
      </c>
      <c r="BJ232" s="18" t="s">
        <v>83</v>
      </c>
      <c r="BK232" s="141">
        <f>ROUND(I232*H232,2)</f>
        <v>0</v>
      </c>
      <c r="BL232" s="18" t="s">
        <v>312</v>
      </c>
      <c r="BM232" s="140" t="s">
        <v>1738</v>
      </c>
    </row>
    <row r="233" spans="2:65" s="1" customFormat="1" x14ac:dyDescent="0.2">
      <c r="B233" s="33"/>
      <c r="D233" s="142" t="s">
        <v>216</v>
      </c>
      <c r="F233" s="143" t="s">
        <v>1739</v>
      </c>
      <c r="I233" s="144"/>
      <c r="L233" s="33"/>
      <c r="M233" s="145"/>
      <c r="T233" s="54"/>
      <c r="AT233" s="18" t="s">
        <v>216</v>
      </c>
      <c r="AU233" s="18" t="s">
        <v>85</v>
      </c>
    </row>
    <row r="234" spans="2:65" s="13" customFormat="1" x14ac:dyDescent="0.2">
      <c r="B234" s="153"/>
      <c r="D234" s="147" t="s">
        <v>218</v>
      </c>
      <c r="E234" s="154" t="s">
        <v>19</v>
      </c>
      <c r="F234" s="155" t="s">
        <v>1740</v>
      </c>
      <c r="H234" s="156">
        <v>1</v>
      </c>
      <c r="I234" s="157"/>
      <c r="L234" s="153"/>
      <c r="M234" s="158"/>
      <c r="T234" s="159"/>
      <c r="AT234" s="154" t="s">
        <v>218</v>
      </c>
      <c r="AU234" s="154" t="s">
        <v>85</v>
      </c>
      <c r="AV234" s="13" t="s">
        <v>85</v>
      </c>
      <c r="AW234" s="13" t="s">
        <v>35</v>
      </c>
      <c r="AX234" s="13" t="s">
        <v>75</v>
      </c>
      <c r="AY234" s="154" t="s">
        <v>208</v>
      </c>
    </row>
    <row r="235" spans="2:65" s="14" customFormat="1" x14ac:dyDescent="0.2">
      <c r="B235" s="160"/>
      <c r="D235" s="147" t="s">
        <v>218</v>
      </c>
      <c r="E235" s="161" t="s">
        <v>19</v>
      </c>
      <c r="F235" s="162" t="s">
        <v>221</v>
      </c>
      <c r="H235" s="163">
        <v>1</v>
      </c>
      <c r="I235" s="164"/>
      <c r="L235" s="160"/>
      <c r="M235" s="165"/>
      <c r="T235" s="166"/>
      <c r="AT235" s="161" t="s">
        <v>218</v>
      </c>
      <c r="AU235" s="161" t="s">
        <v>85</v>
      </c>
      <c r="AV235" s="14" t="s">
        <v>214</v>
      </c>
      <c r="AW235" s="14" t="s">
        <v>35</v>
      </c>
      <c r="AX235" s="14" t="s">
        <v>83</v>
      </c>
      <c r="AY235" s="161" t="s">
        <v>208</v>
      </c>
    </row>
    <row r="236" spans="2:65" s="1" customFormat="1" ht="24.75" customHeight="1" x14ac:dyDescent="0.2">
      <c r="B236" s="33"/>
      <c r="C236" s="129" t="s">
        <v>466</v>
      </c>
      <c r="D236" s="129" t="s">
        <v>210</v>
      </c>
      <c r="E236" s="130" t="s">
        <v>1741</v>
      </c>
      <c r="F236" s="131" t="s">
        <v>1742</v>
      </c>
      <c r="G236" s="132" t="s">
        <v>123</v>
      </c>
      <c r="H236" s="133">
        <v>28</v>
      </c>
      <c r="I236" s="134"/>
      <c r="J236" s="135">
        <f>ROUND(I236*H236,2)</f>
        <v>0</v>
      </c>
      <c r="K236" s="131" t="s">
        <v>213</v>
      </c>
      <c r="L236" s="33"/>
      <c r="M236" s="136" t="s">
        <v>19</v>
      </c>
      <c r="N236" s="137" t="s">
        <v>46</v>
      </c>
      <c r="P236" s="138">
        <f>O236*H236</f>
        <v>0</v>
      </c>
      <c r="Q236" s="138">
        <v>5.8E-4</v>
      </c>
      <c r="R236" s="138">
        <f>Q236*H236</f>
        <v>1.6240000000000001E-2</v>
      </c>
      <c r="S236" s="138">
        <v>0</v>
      </c>
      <c r="T236" s="139">
        <f>S236*H236</f>
        <v>0</v>
      </c>
      <c r="AR236" s="140" t="s">
        <v>312</v>
      </c>
      <c r="AT236" s="140" t="s">
        <v>210</v>
      </c>
      <c r="AU236" s="140" t="s">
        <v>85</v>
      </c>
      <c r="AY236" s="18" t="s">
        <v>208</v>
      </c>
      <c r="BE236" s="141">
        <f>IF(N236="základní",J236,0)</f>
        <v>0</v>
      </c>
      <c r="BF236" s="141">
        <f>IF(N236="snížená",J236,0)</f>
        <v>0</v>
      </c>
      <c r="BG236" s="141">
        <f>IF(N236="zákl. přenesená",J236,0)</f>
        <v>0</v>
      </c>
      <c r="BH236" s="141">
        <f>IF(N236="sníž. přenesená",J236,0)</f>
        <v>0</v>
      </c>
      <c r="BI236" s="141">
        <f>IF(N236="nulová",J236,0)</f>
        <v>0</v>
      </c>
      <c r="BJ236" s="18" t="s">
        <v>83</v>
      </c>
      <c r="BK236" s="141">
        <f>ROUND(I236*H236,2)</f>
        <v>0</v>
      </c>
      <c r="BL236" s="18" t="s">
        <v>312</v>
      </c>
      <c r="BM236" s="140" t="s">
        <v>1743</v>
      </c>
    </row>
    <row r="237" spans="2:65" s="1" customFormat="1" x14ac:dyDescent="0.2">
      <c r="B237" s="33"/>
      <c r="D237" s="142" t="s">
        <v>216</v>
      </c>
      <c r="F237" s="143" t="s">
        <v>1744</v>
      </c>
      <c r="I237" s="144"/>
      <c r="L237" s="33"/>
      <c r="M237" s="145"/>
      <c r="T237" s="54"/>
      <c r="AT237" s="18" t="s">
        <v>216</v>
      </c>
      <c r="AU237" s="18" t="s">
        <v>85</v>
      </c>
    </row>
    <row r="238" spans="2:65" s="13" customFormat="1" x14ac:dyDescent="0.2">
      <c r="B238" s="153"/>
      <c r="D238" s="147" t="s">
        <v>218</v>
      </c>
      <c r="E238" s="154" t="s">
        <v>19</v>
      </c>
      <c r="F238" s="155" t="s">
        <v>1745</v>
      </c>
      <c r="H238" s="156">
        <v>28</v>
      </c>
      <c r="I238" s="157"/>
      <c r="L238" s="153"/>
      <c r="M238" s="158"/>
      <c r="T238" s="159"/>
      <c r="AT238" s="154" t="s">
        <v>218</v>
      </c>
      <c r="AU238" s="154" t="s">
        <v>85</v>
      </c>
      <c r="AV238" s="13" t="s">
        <v>85</v>
      </c>
      <c r="AW238" s="13" t="s">
        <v>35</v>
      </c>
      <c r="AX238" s="13" t="s">
        <v>75</v>
      </c>
      <c r="AY238" s="154" t="s">
        <v>208</v>
      </c>
    </row>
    <row r="239" spans="2:65" s="14" customFormat="1" x14ac:dyDescent="0.2">
      <c r="B239" s="160"/>
      <c r="D239" s="147" t="s">
        <v>218</v>
      </c>
      <c r="E239" s="161" t="s">
        <v>19</v>
      </c>
      <c r="F239" s="162" t="s">
        <v>221</v>
      </c>
      <c r="H239" s="163">
        <v>28</v>
      </c>
      <c r="I239" s="164"/>
      <c r="L239" s="160"/>
      <c r="M239" s="165"/>
      <c r="T239" s="166"/>
      <c r="AT239" s="161" t="s">
        <v>218</v>
      </c>
      <c r="AU239" s="161" t="s">
        <v>85</v>
      </c>
      <c r="AV239" s="14" t="s">
        <v>214</v>
      </c>
      <c r="AW239" s="14" t="s">
        <v>35</v>
      </c>
      <c r="AX239" s="14" t="s">
        <v>83</v>
      </c>
      <c r="AY239" s="161" t="s">
        <v>208</v>
      </c>
    </row>
    <row r="240" spans="2:65" s="1" customFormat="1" ht="24.75" customHeight="1" x14ac:dyDescent="0.2">
      <c r="B240" s="33"/>
      <c r="C240" s="129" t="s">
        <v>472</v>
      </c>
      <c r="D240" s="129" t="s">
        <v>210</v>
      </c>
      <c r="E240" s="130" t="s">
        <v>1746</v>
      </c>
      <c r="F240" s="131" t="s">
        <v>1747</v>
      </c>
      <c r="G240" s="132" t="s">
        <v>123</v>
      </c>
      <c r="H240" s="133">
        <v>5</v>
      </c>
      <c r="I240" s="134"/>
      <c r="J240" s="135">
        <f>ROUND(I240*H240,2)</f>
        <v>0</v>
      </c>
      <c r="K240" s="131" t="s">
        <v>213</v>
      </c>
      <c r="L240" s="33"/>
      <c r="M240" s="136" t="s">
        <v>19</v>
      </c>
      <c r="N240" s="137" t="s">
        <v>46</v>
      </c>
      <c r="P240" s="138">
        <f>O240*H240</f>
        <v>0</v>
      </c>
      <c r="Q240" s="138">
        <v>1.0200000000000001E-3</v>
      </c>
      <c r="R240" s="138">
        <f>Q240*H240</f>
        <v>5.1000000000000004E-3</v>
      </c>
      <c r="S240" s="138">
        <v>0</v>
      </c>
      <c r="T240" s="139">
        <f>S240*H240</f>
        <v>0</v>
      </c>
      <c r="AR240" s="140" t="s">
        <v>312</v>
      </c>
      <c r="AT240" s="140" t="s">
        <v>210</v>
      </c>
      <c r="AU240" s="140" t="s">
        <v>85</v>
      </c>
      <c r="AY240" s="18" t="s">
        <v>208</v>
      </c>
      <c r="BE240" s="141">
        <f>IF(N240="základní",J240,0)</f>
        <v>0</v>
      </c>
      <c r="BF240" s="141">
        <f>IF(N240="snížená",J240,0)</f>
        <v>0</v>
      </c>
      <c r="BG240" s="141">
        <f>IF(N240="zákl. přenesená",J240,0)</f>
        <v>0</v>
      </c>
      <c r="BH240" s="141">
        <f>IF(N240="sníž. přenesená",J240,0)</f>
        <v>0</v>
      </c>
      <c r="BI240" s="141">
        <f>IF(N240="nulová",J240,0)</f>
        <v>0</v>
      </c>
      <c r="BJ240" s="18" t="s">
        <v>83</v>
      </c>
      <c r="BK240" s="141">
        <f>ROUND(I240*H240,2)</f>
        <v>0</v>
      </c>
      <c r="BL240" s="18" t="s">
        <v>312</v>
      </c>
      <c r="BM240" s="140" t="s">
        <v>1748</v>
      </c>
    </row>
    <row r="241" spans="2:65" s="1" customFormat="1" x14ac:dyDescent="0.2">
      <c r="B241" s="33"/>
      <c r="D241" s="142" t="s">
        <v>216</v>
      </c>
      <c r="F241" s="143" t="s">
        <v>1749</v>
      </c>
      <c r="I241" s="144"/>
      <c r="L241" s="33"/>
      <c r="M241" s="145"/>
      <c r="T241" s="54"/>
      <c r="AT241" s="18" t="s">
        <v>216</v>
      </c>
      <c r="AU241" s="18" t="s">
        <v>85</v>
      </c>
    </row>
    <row r="242" spans="2:65" s="13" customFormat="1" x14ac:dyDescent="0.2">
      <c r="B242" s="153"/>
      <c r="D242" s="147" t="s">
        <v>218</v>
      </c>
      <c r="E242" s="154" t="s">
        <v>19</v>
      </c>
      <c r="F242" s="155" t="s">
        <v>1750</v>
      </c>
      <c r="H242" s="156">
        <v>5</v>
      </c>
      <c r="I242" s="157"/>
      <c r="L242" s="153"/>
      <c r="M242" s="158"/>
      <c r="T242" s="159"/>
      <c r="AT242" s="154" t="s">
        <v>218</v>
      </c>
      <c r="AU242" s="154" t="s">
        <v>85</v>
      </c>
      <c r="AV242" s="13" t="s">
        <v>85</v>
      </c>
      <c r="AW242" s="13" t="s">
        <v>35</v>
      </c>
      <c r="AX242" s="13" t="s">
        <v>75</v>
      </c>
      <c r="AY242" s="154" t="s">
        <v>208</v>
      </c>
    </row>
    <row r="243" spans="2:65" s="14" customFormat="1" x14ac:dyDescent="0.2">
      <c r="B243" s="160"/>
      <c r="D243" s="147" t="s">
        <v>218</v>
      </c>
      <c r="E243" s="161" t="s">
        <v>19</v>
      </c>
      <c r="F243" s="162" t="s">
        <v>221</v>
      </c>
      <c r="H243" s="163">
        <v>5</v>
      </c>
      <c r="I243" s="164"/>
      <c r="L243" s="160"/>
      <c r="M243" s="165"/>
      <c r="T243" s="166"/>
      <c r="AT243" s="161" t="s">
        <v>218</v>
      </c>
      <c r="AU243" s="161" t="s">
        <v>85</v>
      </c>
      <c r="AV243" s="14" t="s">
        <v>214</v>
      </c>
      <c r="AW243" s="14" t="s">
        <v>35</v>
      </c>
      <c r="AX243" s="14" t="s">
        <v>83</v>
      </c>
      <c r="AY243" s="161" t="s">
        <v>208</v>
      </c>
    </row>
    <row r="244" spans="2:65" s="1" customFormat="1" ht="24.75" customHeight="1" x14ac:dyDescent="0.2">
      <c r="B244" s="33"/>
      <c r="C244" s="129" t="s">
        <v>480</v>
      </c>
      <c r="D244" s="129" t="s">
        <v>210</v>
      </c>
      <c r="E244" s="130" t="s">
        <v>1751</v>
      </c>
      <c r="F244" s="131" t="s">
        <v>1752</v>
      </c>
      <c r="G244" s="132" t="s">
        <v>123</v>
      </c>
      <c r="H244" s="133">
        <v>16</v>
      </c>
      <c r="I244" s="134"/>
      <c r="J244" s="135">
        <f>ROUND(I244*H244,2)</f>
        <v>0</v>
      </c>
      <c r="K244" s="131" t="s">
        <v>213</v>
      </c>
      <c r="L244" s="33"/>
      <c r="M244" s="136" t="s">
        <v>19</v>
      </c>
      <c r="N244" s="137" t="s">
        <v>46</v>
      </c>
      <c r="P244" s="138">
        <f>O244*H244</f>
        <v>0</v>
      </c>
      <c r="Q244" s="138">
        <v>1.2199999999999999E-3</v>
      </c>
      <c r="R244" s="138">
        <f>Q244*H244</f>
        <v>1.9519999999999999E-2</v>
      </c>
      <c r="S244" s="138">
        <v>0</v>
      </c>
      <c r="T244" s="139">
        <f>S244*H244</f>
        <v>0</v>
      </c>
      <c r="AR244" s="140" t="s">
        <v>312</v>
      </c>
      <c r="AT244" s="140" t="s">
        <v>210</v>
      </c>
      <c r="AU244" s="140" t="s">
        <v>85</v>
      </c>
      <c r="AY244" s="18" t="s">
        <v>208</v>
      </c>
      <c r="BE244" s="141">
        <f>IF(N244="základní",J244,0)</f>
        <v>0</v>
      </c>
      <c r="BF244" s="141">
        <f>IF(N244="snížená",J244,0)</f>
        <v>0</v>
      </c>
      <c r="BG244" s="141">
        <f>IF(N244="zákl. přenesená",J244,0)</f>
        <v>0</v>
      </c>
      <c r="BH244" s="141">
        <f>IF(N244="sníž. přenesená",J244,0)</f>
        <v>0</v>
      </c>
      <c r="BI244" s="141">
        <f>IF(N244="nulová",J244,0)</f>
        <v>0</v>
      </c>
      <c r="BJ244" s="18" t="s">
        <v>83</v>
      </c>
      <c r="BK244" s="141">
        <f>ROUND(I244*H244,2)</f>
        <v>0</v>
      </c>
      <c r="BL244" s="18" t="s">
        <v>312</v>
      </c>
      <c r="BM244" s="140" t="s">
        <v>1753</v>
      </c>
    </row>
    <row r="245" spans="2:65" s="1" customFormat="1" x14ac:dyDescent="0.2">
      <c r="B245" s="33"/>
      <c r="D245" s="142" t="s">
        <v>216</v>
      </c>
      <c r="F245" s="143" t="s">
        <v>1754</v>
      </c>
      <c r="I245" s="144"/>
      <c r="L245" s="33"/>
      <c r="M245" s="145"/>
      <c r="T245" s="54"/>
      <c r="AT245" s="18" t="s">
        <v>216</v>
      </c>
      <c r="AU245" s="18" t="s">
        <v>85</v>
      </c>
    </row>
    <row r="246" spans="2:65" s="13" customFormat="1" x14ac:dyDescent="0.2">
      <c r="B246" s="153"/>
      <c r="D246" s="147" t="s">
        <v>218</v>
      </c>
      <c r="E246" s="154" t="s">
        <v>19</v>
      </c>
      <c r="F246" s="155" t="s">
        <v>1755</v>
      </c>
      <c r="H246" s="156">
        <v>16</v>
      </c>
      <c r="I246" s="157"/>
      <c r="L246" s="153"/>
      <c r="M246" s="158"/>
      <c r="T246" s="159"/>
      <c r="AT246" s="154" t="s">
        <v>218</v>
      </c>
      <c r="AU246" s="154" t="s">
        <v>85</v>
      </c>
      <c r="AV246" s="13" t="s">
        <v>85</v>
      </c>
      <c r="AW246" s="13" t="s">
        <v>35</v>
      </c>
      <c r="AX246" s="13" t="s">
        <v>75</v>
      </c>
      <c r="AY246" s="154" t="s">
        <v>208</v>
      </c>
    </row>
    <row r="247" spans="2:65" s="14" customFormat="1" x14ac:dyDescent="0.2">
      <c r="B247" s="160"/>
      <c r="D247" s="147" t="s">
        <v>218</v>
      </c>
      <c r="E247" s="161" t="s">
        <v>19</v>
      </c>
      <c r="F247" s="162" t="s">
        <v>221</v>
      </c>
      <c r="H247" s="163">
        <v>16</v>
      </c>
      <c r="I247" s="164"/>
      <c r="L247" s="160"/>
      <c r="M247" s="165"/>
      <c r="T247" s="166"/>
      <c r="AT247" s="161" t="s">
        <v>218</v>
      </c>
      <c r="AU247" s="161" t="s">
        <v>85</v>
      </c>
      <c r="AV247" s="14" t="s">
        <v>214</v>
      </c>
      <c r="AW247" s="14" t="s">
        <v>35</v>
      </c>
      <c r="AX247" s="14" t="s">
        <v>83</v>
      </c>
      <c r="AY247" s="161" t="s">
        <v>208</v>
      </c>
    </row>
    <row r="248" spans="2:65" s="1" customFormat="1" ht="33.4" customHeight="1" x14ac:dyDescent="0.2">
      <c r="B248" s="33"/>
      <c r="C248" s="129" t="s">
        <v>487</v>
      </c>
      <c r="D248" s="129" t="s">
        <v>210</v>
      </c>
      <c r="E248" s="130" t="s">
        <v>1756</v>
      </c>
      <c r="F248" s="131" t="s">
        <v>1757</v>
      </c>
      <c r="G248" s="132" t="s">
        <v>123</v>
      </c>
      <c r="H248" s="133">
        <v>14</v>
      </c>
      <c r="I248" s="134"/>
      <c r="J248" s="135">
        <f>ROUND(I248*H248,2)</f>
        <v>0</v>
      </c>
      <c r="K248" s="131" t="s">
        <v>213</v>
      </c>
      <c r="L248" s="33"/>
      <c r="M248" s="136" t="s">
        <v>19</v>
      </c>
      <c r="N248" s="137" t="s">
        <v>46</v>
      </c>
      <c r="P248" s="138">
        <f>O248*H248</f>
        <v>0</v>
      </c>
      <c r="Q248" s="138">
        <v>4.0000000000000003E-5</v>
      </c>
      <c r="R248" s="138">
        <f>Q248*H248</f>
        <v>5.6000000000000006E-4</v>
      </c>
      <c r="S248" s="138">
        <v>0</v>
      </c>
      <c r="T248" s="139">
        <f>S248*H248</f>
        <v>0</v>
      </c>
      <c r="AR248" s="140" t="s">
        <v>312</v>
      </c>
      <c r="AT248" s="140" t="s">
        <v>210</v>
      </c>
      <c r="AU248" s="140" t="s">
        <v>85</v>
      </c>
      <c r="AY248" s="18" t="s">
        <v>208</v>
      </c>
      <c r="BE248" s="141">
        <f>IF(N248="základní",J248,0)</f>
        <v>0</v>
      </c>
      <c r="BF248" s="141">
        <f>IF(N248="snížená",J248,0)</f>
        <v>0</v>
      </c>
      <c r="BG248" s="141">
        <f>IF(N248="zákl. přenesená",J248,0)</f>
        <v>0</v>
      </c>
      <c r="BH248" s="141">
        <f>IF(N248="sníž. přenesená",J248,0)</f>
        <v>0</v>
      </c>
      <c r="BI248" s="141">
        <f>IF(N248="nulová",J248,0)</f>
        <v>0</v>
      </c>
      <c r="BJ248" s="18" t="s">
        <v>83</v>
      </c>
      <c r="BK248" s="141">
        <f>ROUND(I248*H248,2)</f>
        <v>0</v>
      </c>
      <c r="BL248" s="18" t="s">
        <v>312</v>
      </c>
      <c r="BM248" s="140" t="s">
        <v>1758</v>
      </c>
    </row>
    <row r="249" spans="2:65" s="1" customFormat="1" x14ac:dyDescent="0.2">
      <c r="B249" s="33"/>
      <c r="D249" s="142" t="s">
        <v>216</v>
      </c>
      <c r="F249" s="143" t="s">
        <v>1759</v>
      </c>
      <c r="I249" s="144"/>
      <c r="L249" s="33"/>
      <c r="M249" s="145"/>
      <c r="T249" s="54"/>
      <c r="AT249" s="18" t="s">
        <v>216</v>
      </c>
      <c r="AU249" s="18" t="s">
        <v>85</v>
      </c>
    </row>
    <row r="250" spans="2:65" s="13" customFormat="1" x14ac:dyDescent="0.2">
      <c r="B250" s="153"/>
      <c r="D250" s="147" t="s">
        <v>218</v>
      </c>
      <c r="E250" s="154" t="s">
        <v>19</v>
      </c>
      <c r="F250" s="155" t="s">
        <v>1760</v>
      </c>
      <c r="H250" s="156">
        <v>14</v>
      </c>
      <c r="I250" s="157"/>
      <c r="L250" s="153"/>
      <c r="M250" s="158"/>
      <c r="T250" s="159"/>
      <c r="AT250" s="154" t="s">
        <v>218</v>
      </c>
      <c r="AU250" s="154" t="s">
        <v>85</v>
      </c>
      <c r="AV250" s="13" t="s">
        <v>85</v>
      </c>
      <c r="AW250" s="13" t="s">
        <v>35</v>
      </c>
      <c r="AX250" s="13" t="s">
        <v>75</v>
      </c>
      <c r="AY250" s="154" t="s">
        <v>208</v>
      </c>
    </row>
    <row r="251" spans="2:65" s="14" customFormat="1" x14ac:dyDescent="0.2">
      <c r="B251" s="160"/>
      <c r="D251" s="147" t="s">
        <v>218</v>
      </c>
      <c r="E251" s="161" t="s">
        <v>19</v>
      </c>
      <c r="F251" s="162" t="s">
        <v>221</v>
      </c>
      <c r="H251" s="163">
        <v>14</v>
      </c>
      <c r="I251" s="164"/>
      <c r="L251" s="160"/>
      <c r="M251" s="165"/>
      <c r="T251" s="166"/>
      <c r="AT251" s="161" t="s">
        <v>218</v>
      </c>
      <c r="AU251" s="161" t="s">
        <v>85</v>
      </c>
      <c r="AV251" s="14" t="s">
        <v>214</v>
      </c>
      <c r="AW251" s="14" t="s">
        <v>35</v>
      </c>
      <c r="AX251" s="14" t="s">
        <v>83</v>
      </c>
      <c r="AY251" s="161" t="s">
        <v>208</v>
      </c>
    </row>
    <row r="252" spans="2:65" s="1" customFormat="1" ht="33.4" customHeight="1" x14ac:dyDescent="0.2">
      <c r="B252" s="33"/>
      <c r="C252" s="129" t="s">
        <v>511</v>
      </c>
      <c r="D252" s="129" t="s">
        <v>210</v>
      </c>
      <c r="E252" s="130" t="s">
        <v>1761</v>
      </c>
      <c r="F252" s="131" t="s">
        <v>1762</v>
      </c>
      <c r="G252" s="132" t="s">
        <v>123</v>
      </c>
      <c r="H252" s="133">
        <v>18.5</v>
      </c>
      <c r="I252" s="134"/>
      <c r="J252" s="135">
        <f>ROUND(I252*H252,2)</f>
        <v>0</v>
      </c>
      <c r="K252" s="131" t="s">
        <v>213</v>
      </c>
      <c r="L252" s="33"/>
      <c r="M252" s="136" t="s">
        <v>19</v>
      </c>
      <c r="N252" s="137" t="s">
        <v>46</v>
      </c>
      <c r="P252" s="138">
        <f>O252*H252</f>
        <v>0</v>
      </c>
      <c r="Q252" s="138">
        <v>8.0000000000000007E-5</v>
      </c>
      <c r="R252" s="138">
        <f>Q252*H252</f>
        <v>1.4800000000000002E-3</v>
      </c>
      <c r="S252" s="138">
        <v>0</v>
      </c>
      <c r="T252" s="139">
        <f>S252*H252</f>
        <v>0</v>
      </c>
      <c r="AR252" s="140" t="s">
        <v>312</v>
      </c>
      <c r="AT252" s="140" t="s">
        <v>210</v>
      </c>
      <c r="AU252" s="140" t="s">
        <v>85</v>
      </c>
      <c r="AY252" s="18" t="s">
        <v>208</v>
      </c>
      <c r="BE252" s="141">
        <f>IF(N252="základní",J252,0)</f>
        <v>0</v>
      </c>
      <c r="BF252" s="141">
        <f>IF(N252="snížená",J252,0)</f>
        <v>0</v>
      </c>
      <c r="BG252" s="141">
        <f>IF(N252="zákl. přenesená",J252,0)</f>
        <v>0</v>
      </c>
      <c r="BH252" s="141">
        <f>IF(N252="sníž. přenesená",J252,0)</f>
        <v>0</v>
      </c>
      <c r="BI252" s="141">
        <f>IF(N252="nulová",J252,0)</f>
        <v>0</v>
      </c>
      <c r="BJ252" s="18" t="s">
        <v>83</v>
      </c>
      <c r="BK252" s="141">
        <f>ROUND(I252*H252,2)</f>
        <v>0</v>
      </c>
      <c r="BL252" s="18" t="s">
        <v>312</v>
      </c>
      <c r="BM252" s="140" t="s">
        <v>1763</v>
      </c>
    </row>
    <row r="253" spans="2:65" s="1" customFormat="1" x14ac:dyDescent="0.2">
      <c r="B253" s="33"/>
      <c r="D253" s="142" t="s">
        <v>216</v>
      </c>
      <c r="F253" s="143" t="s">
        <v>1764</v>
      </c>
      <c r="I253" s="144"/>
      <c r="L253" s="33"/>
      <c r="M253" s="145"/>
      <c r="T253" s="54"/>
      <c r="AT253" s="18" t="s">
        <v>216</v>
      </c>
      <c r="AU253" s="18" t="s">
        <v>85</v>
      </c>
    </row>
    <row r="254" spans="2:65" s="13" customFormat="1" x14ac:dyDescent="0.2">
      <c r="B254" s="153"/>
      <c r="D254" s="147" t="s">
        <v>218</v>
      </c>
      <c r="E254" s="154" t="s">
        <v>19</v>
      </c>
      <c r="F254" s="155" t="s">
        <v>1765</v>
      </c>
      <c r="H254" s="156">
        <v>18.5</v>
      </c>
      <c r="I254" s="157"/>
      <c r="L254" s="153"/>
      <c r="M254" s="158"/>
      <c r="T254" s="159"/>
      <c r="AT254" s="154" t="s">
        <v>218</v>
      </c>
      <c r="AU254" s="154" t="s">
        <v>85</v>
      </c>
      <c r="AV254" s="13" t="s">
        <v>85</v>
      </c>
      <c r="AW254" s="13" t="s">
        <v>35</v>
      </c>
      <c r="AX254" s="13" t="s">
        <v>75</v>
      </c>
      <c r="AY254" s="154" t="s">
        <v>208</v>
      </c>
    </row>
    <row r="255" spans="2:65" s="14" customFormat="1" x14ac:dyDescent="0.2">
      <c r="B255" s="160"/>
      <c r="D255" s="147" t="s">
        <v>218</v>
      </c>
      <c r="E255" s="161" t="s">
        <v>19</v>
      </c>
      <c r="F255" s="162" t="s">
        <v>221</v>
      </c>
      <c r="H255" s="163">
        <v>18.5</v>
      </c>
      <c r="I255" s="164"/>
      <c r="L255" s="160"/>
      <c r="M255" s="165"/>
      <c r="T255" s="166"/>
      <c r="AT255" s="161" t="s">
        <v>218</v>
      </c>
      <c r="AU255" s="161" t="s">
        <v>85</v>
      </c>
      <c r="AV255" s="14" t="s">
        <v>214</v>
      </c>
      <c r="AW255" s="14" t="s">
        <v>35</v>
      </c>
      <c r="AX255" s="14" t="s">
        <v>83</v>
      </c>
      <c r="AY255" s="161" t="s">
        <v>208</v>
      </c>
    </row>
    <row r="256" spans="2:65" s="1" customFormat="1" ht="33.4" customHeight="1" x14ac:dyDescent="0.2">
      <c r="B256" s="33"/>
      <c r="C256" s="129" t="s">
        <v>516</v>
      </c>
      <c r="D256" s="129" t="s">
        <v>210</v>
      </c>
      <c r="E256" s="130" t="s">
        <v>1766</v>
      </c>
      <c r="F256" s="131" t="s">
        <v>1767</v>
      </c>
      <c r="G256" s="132" t="s">
        <v>123</v>
      </c>
      <c r="H256" s="133">
        <v>14</v>
      </c>
      <c r="I256" s="134"/>
      <c r="J256" s="135">
        <f>ROUND(I256*H256,2)</f>
        <v>0</v>
      </c>
      <c r="K256" s="131" t="s">
        <v>213</v>
      </c>
      <c r="L256" s="33"/>
      <c r="M256" s="136" t="s">
        <v>19</v>
      </c>
      <c r="N256" s="137" t="s">
        <v>46</v>
      </c>
      <c r="P256" s="138">
        <f>O256*H256</f>
        <v>0</v>
      </c>
      <c r="Q256" s="138">
        <v>2.0000000000000001E-4</v>
      </c>
      <c r="R256" s="138">
        <f>Q256*H256</f>
        <v>2.8E-3</v>
      </c>
      <c r="S256" s="138">
        <v>0</v>
      </c>
      <c r="T256" s="139">
        <f>S256*H256</f>
        <v>0</v>
      </c>
      <c r="AR256" s="140" t="s">
        <v>312</v>
      </c>
      <c r="AT256" s="140" t="s">
        <v>210</v>
      </c>
      <c r="AU256" s="140" t="s">
        <v>85</v>
      </c>
      <c r="AY256" s="18" t="s">
        <v>208</v>
      </c>
      <c r="BE256" s="141">
        <f>IF(N256="základní",J256,0)</f>
        <v>0</v>
      </c>
      <c r="BF256" s="141">
        <f>IF(N256="snížená",J256,0)</f>
        <v>0</v>
      </c>
      <c r="BG256" s="141">
        <f>IF(N256="zákl. přenesená",J256,0)</f>
        <v>0</v>
      </c>
      <c r="BH256" s="141">
        <f>IF(N256="sníž. přenesená",J256,0)</f>
        <v>0</v>
      </c>
      <c r="BI256" s="141">
        <f>IF(N256="nulová",J256,0)</f>
        <v>0</v>
      </c>
      <c r="BJ256" s="18" t="s">
        <v>83</v>
      </c>
      <c r="BK256" s="141">
        <f>ROUND(I256*H256,2)</f>
        <v>0</v>
      </c>
      <c r="BL256" s="18" t="s">
        <v>312</v>
      </c>
      <c r="BM256" s="140" t="s">
        <v>1768</v>
      </c>
    </row>
    <row r="257" spans="2:65" s="1" customFormat="1" x14ac:dyDescent="0.2">
      <c r="B257" s="33"/>
      <c r="D257" s="142" t="s">
        <v>216</v>
      </c>
      <c r="F257" s="143" t="s">
        <v>1769</v>
      </c>
      <c r="I257" s="144"/>
      <c r="L257" s="33"/>
      <c r="M257" s="145"/>
      <c r="T257" s="54"/>
      <c r="AT257" s="18" t="s">
        <v>216</v>
      </c>
      <c r="AU257" s="18" t="s">
        <v>85</v>
      </c>
    </row>
    <row r="258" spans="2:65" s="13" customFormat="1" x14ac:dyDescent="0.2">
      <c r="B258" s="153"/>
      <c r="D258" s="147" t="s">
        <v>218</v>
      </c>
      <c r="E258" s="154" t="s">
        <v>19</v>
      </c>
      <c r="F258" s="155" t="s">
        <v>1770</v>
      </c>
      <c r="H258" s="156">
        <v>14</v>
      </c>
      <c r="I258" s="157"/>
      <c r="L258" s="153"/>
      <c r="M258" s="158"/>
      <c r="T258" s="159"/>
      <c r="AT258" s="154" t="s">
        <v>218</v>
      </c>
      <c r="AU258" s="154" t="s">
        <v>85</v>
      </c>
      <c r="AV258" s="13" t="s">
        <v>85</v>
      </c>
      <c r="AW258" s="13" t="s">
        <v>35</v>
      </c>
      <c r="AX258" s="13" t="s">
        <v>75</v>
      </c>
      <c r="AY258" s="154" t="s">
        <v>208</v>
      </c>
    </row>
    <row r="259" spans="2:65" s="14" customFormat="1" x14ac:dyDescent="0.2">
      <c r="B259" s="160"/>
      <c r="D259" s="147" t="s">
        <v>218</v>
      </c>
      <c r="E259" s="161" t="s">
        <v>19</v>
      </c>
      <c r="F259" s="162" t="s">
        <v>221</v>
      </c>
      <c r="H259" s="163">
        <v>14</v>
      </c>
      <c r="I259" s="164"/>
      <c r="L259" s="160"/>
      <c r="M259" s="165"/>
      <c r="T259" s="166"/>
      <c r="AT259" s="161" t="s">
        <v>218</v>
      </c>
      <c r="AU259" s="161" t="s">
        <v>85</v>
      </c>
      <c r="AV259" s="14" t="s">
        <v>214</v>
      </c>
      <c r="AW259" s="14" t="s">
        <v>35</v>
      </c>
      <c r="AX259" s="14" t="s">
        <v>83</v>
      </c>
      <c r="AY259" s="161" t="s">
        <v>208</v>
      </c>
    </row>
    <row r="260" spans="2:65" s="1" customFormat="1" ht="33.4" customHeight="1" x14ac:dyDescent="0.2">
      <c r="B260" s="33"/>
      <c r="C260" s="129" t="s">
        <v>521</v>
      </c>
      <c r="D260" s="129" t="s">
        <v>210</v>
      </c>
      <c r="E260" s="130" t="s">
        <v>1771</v>
      </c>
      <c r="F260" s="131" t="s">
        <v>1772</v>
      </c>
      <c r="G260" s="132" t="s">
        <v>123</v>
      </c>
      <c r="H260" s="133">
        <v>2.5</v>
      </c>
      <c r="I260" s="134"/>
      <c r="J260" s="135">
        <f>ROUND(I260*H260,2)</f>
        <v>0</v>
      </c>
      <c r="K260" s="131" t="s">
        <v>213</v>
      </c>
      <c r="L260" s="33"/>
      <c r="M260" s="136" t="s">
        <v>19</v>
      </c>
      <c r="N260" s="137" t="s">
        <v>46</v>
      </c>
      <c r="P260" s="138">
        <f>O260*H260</f>
        <v>0</v>
      </c>
      <c r="Q260" s="138">
        <v>2.4000000000000001E-4</v>
      </c>
      <c r="R260" s="138">
        <f>Q260*H260</f>
        <v>6.0000000000000006E-4</v>
      </c>
      <c r="S260" s="138">
        <v>0</v>
      </c>
      <c r="T260" s="139">
        <f>S260*H260</f>
        <v>0</v>
      </c>
      <c r="AR260" s="140" t="s">
        <v>312</v>
      </c>
      <c r="AT260" s="140" t="s">
        <v>210</v>
      </c>
      <c r="AU260" s="140" t="s">
        <v>85</v>
      </c>
      <c r="AY260" s="18" t="s">
        <v>208</v>
      </c>
      <c r="BE260" s="141">
        <f>IF(N260="základní",J260,0)</f>
        <v>0</v>
      </c>
      <c r="BF260" s="141">
        <f>IF(N260="snížená",J260,0)</f>
        <v>0</v>
      </c>
      <c r="BG260" s="141">
        <f>IF(N260="zákl. přenesená",J260,0)</f>
        <v>0</v>
      </c>
      <c r="BH260" s="141">
        <f>IF(N260="sníž. přenesená",J260,0)</f>
        <v>0</v>
      </c>
      <c r="BI260" s="141">
        <f>IF(N260="nulová",J260,0)</f>
        <v>0</v>
      </c>
      <c r="BJ260" s="18" t="s">
        <v>83</v>
      </c>
      <c r="BK260" s="141">
        <f>ROUND(I260*H260,2)</f>
        <v>0</v>
      </c>
      <c r="BL260" s="18" t="s">
        <v>312</v>
      </c>
      <c r="BM260" s="140" t="s">
        <v>1773</v>
      </c>
    </row>
    <row r="261" spans="2:65" s="1" customFormat="1" x14ac:dyDescent="0.2">
      <c r="B261" s="33"/>
      <c r="D261" s="142" t="s">
        <v>216</v>
      </c>
      <c r="F261" s="143" t="s">
        <v>1774</v>
      </c>
      <c r="I261" s="144"/>
      <c r="L261" s="33"/>
      <c r="M261" s="145"/>
      <c r="T261" s="54"/>
      <c r="AT261" s="18" t="s">
        <v>216</v>
      </c>
      <c r="AU261" s="18" t="s">
        <v>85</v>
      </c>
    </row>
    <row r="262" spans="2:65" s="13" customFormat="1" x14ac:dyDescent="0.2">
      <c r="B262" s="153"/>
      <c r="D262" s="147" t="s">
        <v>218</v>
      </c>
      <c r="E262" s="154" t="s">
        <v>19</v>
      </c>
      <c r="F262" s="155" t="s">
        <v>1775</v>
      </c>
      <c r="H262" s="156">
        <v>2.5</v>
      </c>
      <c r="I262" s="157"/>
      <c r="L262" s="153"/>
      <c r="M262" s="158"/>
      <c r="T262" s="159"/>
      <c r="AT262" s="154" t="s">
        <v>218</v>
      </c>
      <c r="AU262" s="154" t="s">
        <v>85</v>
      </c>
      <c r="AV262" s="13" t="s">
        <v>85</v>
      </c>
      <c r="AW262" s="13" t="s">
        <v>35</v>
      </c>
      <c r="AX262" s="13" t="s">
        <v>75</v>
      </c>
      <c r="AY262" s="154" t="s">
        <v>208</v>
      </c>
    </row>
    <row r="263" spans="2:65" s="14" customFormat="1" x14ac:dyDescent="0.2">
      <c r="B263" s="160"/>
      <c r="D263" s="147" t="s">
        <v>218</v>
      </c>
      <c r="E263" s="161" t="s">
        <v>19</v>
      </c>
      <c r="F263" s="162" t="s">
        <v>221</v>
      </c>
      <c r="H263" s="163">
        <v>2.5</v>
      </c>
      <c r="I263" s="164"/>
      <c r="L263" s="160"/>
      <c r="M263" s="165"/>
      <c r="T263" s="166"/>
      <c r="AT263" s="161" t="s">
        <v>218</v>
      </c>
      <c r="AU263" s="161" t="s">
        <v>85</v>
      </c>
      <c r="AV263" s="14" t="s">
        <v>214</v>
      </c>
      <c r="AW263" s="14" t="s">
        <v>35</v>
      </c>
      <c r="AX263" s="14" t="s">
        <v>83</v>
      </c>
      <c r="AY263" s="161" t="s">
        <v>208</v>
      </c>
    </row>
    <row r="264" spans="2:65" s="1" customFormat="1" ht="15.75" customHeight="1" x14ac:dyDescent="0.2">
      <c r="B264" s="33"/>
      <c r="C264" s="129" t="s">
        <v>526</v>
      </c>
      <c r="D264" s="129" t="s">
        <v>210</v>
      </c>
      <c r="E264" s="130" t="s">
        <v>1776</v>
      </c>
      <c r="F264" s="131" t="s">
        <v>1777</v>
      </c>
      <c r="G264" s="132" t="s">
        <v>307</v>
      </c>
      <c r="H264" s="133">
        <v>4</v>
      </c>
      <c r="I264" s="134"/>
      <c r="J264" s="135">
        <f>ROUND(I264*H264,2)</f>
        <v>0</v>
      </c>
      <c r="K264" s="131" t="s">
        <v>213</v>
      </c>
      <c r="L264" s="33"/>
      <c r="M264" s="136" t="s">
        <v>19</v>
      </c>
      <c r="N264" s="137" t="s">
        <v>46</v>
      </c>
      <c r="P264" s="138">
        <f>O264*H264</f>
        <v>0</v>
      </c>
      <c r="Q264" s="138">
        <v>1.7000000000000001E-4</v>
      </c>
      <c r="R264" s="138">
        <f>Q264*H264</f>
        <v>6.8000000000000005E-4</v>
      </c>
      <c r="S264" s="138">
        <v>0</v>
      </c>
      <c r="T264" s="139">
        <f>S264*H264</f>
        <v>0</v>
      </c>
      <c r="AR264" s="140" t="s">
        <v>312</v>
      </c>
      <c r="AT264" s="140" t="s">
        <v>210</v>
      </c>
      <c r="AU264" s="140" t="s">
        <v>85</v>
      </c>
      <c r="AY264" s="18" t="s">
        <v>208</v>
      </c>
      <c r="BE264" s="141">
        <f>IF(N264="základní",J264,0)</f>
        <v>0</v>
      </c>
      <c r="BF264" s="141">
        <f>IF(N264="snížená",J264,0)</f>
        <v>0</v>
      </c>
      <c r="BG264" s="141">
        <f>IF(N264="zákl. přenesená",J264,0)</f>
        <v>0</v>
      </c>
      <c r="BH264" s="141">
        <f>IF(N264="sníž. přenesená",J264,0)</f>
        <v>0</v>
      </c>
      <c r="BI264" s="141">
        <f>IF(N264="nulová",J264,0)</f>
        <v>0</v>
      </c>
      <c r="BJ264" s="18" t="s">
        <v>83</v>
      </c>
      <c r="BK264" s="141">
        <f>ROUND(I264*H264,2)</f>
        <v>0</v>
      </c>
      <c r="BL264" s="18" t="s">
        <v>312</v>
      </c>
      <c r="BM264" s="140" t="s">
        <v>1778</v>
      </c>
    </row>
    <row r="265" spans="2:65" s="1" customFormat="1" x14ac:dyDescent="0.2">
      <c r="B265" s="33"/>
      <c r="D265" s="142" t="s">
        <v>216</v>
      </c>
      <c r="F265" s="143" t="s">
        <v>1779</v>
      </c>
      <c r="I265" s="144"/>
      <c r="L265" s="33"/>
      <c r="M265" s="145"/>
      <c r="T265" s="54"/>
      <c r="AT265" s="18" t="s">
        <v>216</v>
      </c>
      <c r="AU265" s="18" t="s">
        <v>85</v>
      </c>
    </row>
    <row r="266" spans="2:65" s="13" customFormat="1" x14ac:dyDescent="0.2">
      <c r="B266" s="153"/>
      <c r="D266" s="147" t="s">
        <v>218</v>
      </c>
      <c r="E266" s="154" t="s">
        <v>19</v>
      </c>
      <c r="F266" s="155" t="s">
        <v>1780</v>
      </c>
      <c r="H266" s="156">
        <v>4</v>
      </c>
      <c r="I266" s="157"/>
      <c r="L266" s="153"/>
      <c r="M266" s="158"/>
      <c r="T266" s="159"/>
      <c r="AT266" s="154" t="s">
        <v>218</v>
      </c>
      <c r="AU266" s="154" t="s">
        <v>85</v>
      </c>
      <c r="AV266" s="13" t="s">
        <v>85</v>
      </c>
      <c r="AW266" s="13" t="s">
        <v>35</v>
      </c>
      <c r="AX266" s="13" t="s">
        <v>75</v>
      </c>
      <c r="AY266" s="154" t="s">
        <v>208</v>
      </c>
    </row>
    <row r="267" spans="2:65" s="14" customFormat="1" x14ac:dyDescent="0.2">
      <c r="B267" s="160"/>
      <c r="D267" s="147" t="s">
        <v>218</v>
      </c>
      <c r="E267" s="161" t="s">
        <v>19</v>
      </c>
      <c r="F267" s="162" t="s">
        <v>221</v>
      </c>
      <c r="H267" s="163">
        <v>4</v>
      </c>
      <c r="I267" s="164"/>
      <c r="L267" s="160"/>
      <c r="M267" s="165"/>
      <c r="T267" s="166"/>
      <c r="AT267" s="161" t="s">
        <v>218</v>
      </c>
      <c r="AU267" s="161" t="s">
        <v>85</v>
      </c>
      <c r="AV267" s="14" t="s">
        <v>214</v>
      </c>
      <c r="AW267" s="14" t="s">
        <v>35</v>
      </c>
      <c r="AX267" s="14" t="s">
        <v>83</v>
      </c>
      <c r="AY267" s="161" t="s">
        <v>208</v>
      </c>
    </row>
    <row r="268" spans="2:65" s="1" customFormat="1" ht="22.25" customHeight="1" x14ac:dyDescent="0.2">
      <c r="B268" s="33"/>
      <c r="C268" s="129" t="s">
        <v>532</v>
      </c>
      <c r="D268" s="129" t="s">
        <v>210</v>
      </c>
      <c r="E268" s="130" t="s">
        <v>1781</v>
      </c>
      <c r="F268" s="131" t="s">
        <v>1782</v>
      </c>
      <c r="G268" s="132" t="s">
        <v>1783</v>
      </c>
      <c r="H268" s="133">
        <v>5</v>
      </c>
      <c r="I268" s="134"/>
      <c r="J268" s="135">
        <f>ROUND(I268*H268,2)</f>
        <v>0</v>
      </c>
      <c r="K268" s="131" t="s">
        <v>213</v>
      </c>
      <c r="L268" s="33"/>
      <c r="M268" s="136" t="s">
        <v>19</v>
      </c>
      <c r="N268" s="137" t="s">
        <v>46</v>
      </c>
      <c r="P268" s="138">
        <f>O268*H268</f>
        <v>0</v>
      </c>
      <c r="Q268" s="138">
        <v>2.1000000000000001E-4</v>
      </c>
      <c r="R268" s="138">
        <f>Q268*H268</f>
        <v>1.0500000000000002E-3</v>
      </c>
      <c r="S268" s="138">
        <v>0</v>
      </c>
      <c r="T268" s="139">
        <f>S268*H268</f>
        <v>0</v>
      </c>
      <c r="AR268" s="140" t="s">
        <v>312</v>
      </c>
      <c r="AT268" s="140" t="s">
        <v>210</v>
      </c>
      <c r="AU268" s="140" t="s">
        <v>85</v>
      </c>
      <c r="AY268" s="18" t="s">
        <v>208</v>
      </c>
      <c r="BE268" s="141">
        <f>IF(N268="základní",J268,0)</f>
        <v>0</v>
      </c>
      <c r="BF268" s="141">
        <f>IF(N268="snížená",J268,0)</f>
        <v>0</v>
      </c>
      <c r="BG268" s="141">
        <f>IF(N268="zákl. přenesená",J268,0)</f>
        <v>0</v>
      </c>
      <c r="BH268" s="141">
        <f>IF(N268="sníž. přenesená",J268,0)</f>
        <v>0</v>
      </c>
      <c r="BI268" s="141">
        <f>IF(N268="nulová",J268,0)</f>
        <v>0</v>
      </c>
      <c r="BJ268" s="18" t="s">
        <v>83</v>
      </c>
      <c r="BK268" s="141">
        <f>ROUND(I268*H268,2)</f>
        <v>0</v>
      </c>
      <c r="BL268" s="18" t="s">
        <v>312</v>
      </c>
      <c r="BM268" s="140" t="s">
        <v>1784</v>
      </c>
    </row>
    <row r="269" spans="2:65" s="1" customFormat="1" x14ac:dyDescent="0.2">
      <c r="B269" s="33"/>
      <c r="D269" s="142" t="s">
        <v>216</v>
      </c>
      <c r="F269" s="143" t="s">
        <v>1785</v>
      </c>
      <c r="I269" s="144"/>
      <c r="L269" s="33"/>
      <c r="M269" s="145"/>
      <c r="T269" s="54"/>
      <c r="AT269" s="18" t="s">
        <v>216</v>
      </c>
      <c r="AU269" s="18" t="s">
        <v>85</v>
      </c>
    </row>
    <row r="270" spans="2:65" s="13" customFormat="1" x14ac:dyDescent="0.2">
      <c r="B270" s="153"/>
      <c r="D270" s="147" t="s">
        <v>218</v>
      </c>
      <c r="E270" s="154" t="s">
        <v>19</v>
      </c>
      <c r="F270" s="155" t="s">
        <v>1786</v>
      </c>
      <c r="H270" s="156">
        <v>5</v>
      </c>
      <c r="I270" s="157"/>
      <c r="L270" s="153"/>
      <c r="M270" s="158"/>
      <c r="T270" s="159"/>
      <c r="AT270" s="154" t="s">
        <v>218</v>
      </c>
      <c r="AU270" s="154" t="s">
        <v>85</v>
      </c>
      <c r="AV270" s="13" t="s">
        <v>85</v>
      </c>
      <c r="AW270" s="13" t="s">
        <v>35</v>
      </c>
      <c r="AX270" s="13" t="s">
        <v>75</v>
      </c>
      <c r="AY270" s="154" t="s">
        <v>208</v>
      </c>
    </row>
    <row r="271" spans="2:65" s="14" customFormat="1" x14ac:dyDescent="0.2">
      <c r="B271" s="160"/>
      <c r="D271" s="147" t="s">
        <v>218</v>
      </c>
      <c r="E271" s="161" t="s">
        <v>19</v>
      </c>
      <c r="F271" s="162" t="s">
        <v>221</v>
      </c>
      <c r="H271" s="163">
        <v>5</v>
      </c>
      <c r="I271" s="164"/>
      <c r="L271" s="160"/>
      <c r="M271" s="165"/>
      <c r="T271" s="166"/>
      <c r="AT271" s="161" t="s">
        <v>218</v>
      </c>
      <c r="AU271" s="161" t="s">
        <v>85</v>
      </c>
      <c r="AV271" s="14" t="s">
        <v>214</v>
      </c>
      <c r="AW271" s="14" t="s">
        <v>35</v>
      </c>
      <c r="AX271" s="14" t="s">
        <v>83</v>
      </c>
      <c r="AY271" s="161" t="s">
        <v>208</v>
      </c>
    </row>
    <row r="272" spans="2:65" s="1" customFormat="1" ht="15.75" customHeight="1" x14ac:dyDescent="0.2">
      <c r="B272" s="33"/>
      <c r="C272" s="129" t="s">
        <v>546</v>
      </c>
      <c r="D272" s="129" t="s">
        <v>210</v>
      </c>
      <c r="E272" s="130" t="s">
        <v>1787</v>
      </c>
      <c r="F272" s="131" t="s">
        <v>1788</v>
      </c>
      <c r="G272" s="132" t="s">
        <v>307</v>
      </c>
      <c r="H272" s="133">
        <v>4</v>
      </c>
      <c r="I272" s="134"/>
      <c r="J272" s="135">
        <f>ROUND(I272*H272,2)</f>
        <v>0</v>
      </c>
      <c r="K272" s="131" t="s">
        <v>213</v>
      </c>
      <c r="L272" s="33"/>
      <c r="M272" s="136" t="s">
        <v>19</v>
      </c>
      <c r="N272" s="137" t="s">
        <v>46</v>
      </c>
      <c r="P272" s="138">
        <f>O272*H272</f>
        <v>0</v>
      </c>
      <c r="Q272" s="138">
        <v>2.2000000000000001E-4</v>
      </c>
      <c r="R272" s="138">
        <f>Q272*H272</f>
        <v>8.8000000000000003E-4</v>
      </c>
      <c r="S272" s="138">
        <v>0</v>
      </c>
      <c r="T272" s="139">
        <f>S272*H272</f>
        <v>0</v>
      </c>
      <c r="AR272" s="140" t="s">
        <v>312</v>
      </c>
      <c r="AT272" s="140" t="s">
        <v>210</v>
      </c>
      <c r="AU272" s="140" t="s">
        <v>85</v>
      </c>
      <c r="AY272" s="18" t="s">
        <v>208</v>
      </c>
      <c r="BE272" s="141">
        <f>IF(N272="základní",J272,0)</f>
        <v>0</v>
      </c>
      <c r="BF272" s="141">
        <f>IF(N272="snížená",J272,0)</f>
        <v>0</v>
      </c>
      <c r="BG272" s="141">
        <f>IF(N272="zákl. přenesená",J272,0)</f>
        <v>0</v>
      </c>
      <c r="BH272" s="141">
        <f>IF(N272="sníž. přenesená",J272,0)</f>
        <v>0</v>
      </c>
      <c r="BI272" s="141">
        <f>IF(N272="nulová",J272,0)</f>
        <v>0</v>
      </c>
      <c r="BJ272" s="18" t="s">
        <v>83</v>
      </c>
      <c r="BK272" s="141">
        <f>ROUND(I272*H272,2)</f>
        <v>0</v>
      </c>
      <c r="BL272" s="18" t="s">
        <v>312</v>
      </c>
      <c r="BM272" s="140" t="s">
        <v>1789</v>
      </c>
    </row>
    <row r="273" spans="2:65" s="1" customFormat="1" x14ac:dyDescent="0.2">
      <c r="B273" s="33"/>
      <c r="D273" s="142" t="s">
        <v>216</v>
      </c>
      <c r="F273" s="143" t="s">
        <v>1790</v>
      </c>
      <c r="I273" s="144"/>
      <c r="L273" s="33"/>
      <c r="M273" s="145"/>
      <c r="T273" s="54"/>
      <c r="AT273" s="18" t="s">
        <v>216</v>
      </c>
      <c r="AU273" s="18" t="s">
        <v>85</v>
      </c>
    </row>
    <row r="274" spans="2:65" s="13" customFormat="1" x14ac:dyDescent="0.2">
      <c r="B274" s="153"/>
      <c r="D274" s="147" t="s">
        <v>218</v>
      </c>
      <c r="E274" s="154" t="s">
        <v>19</v>
      </c>
      <c r="F274" s="155" t="s">
        <v>1791</v>
      </c>
      <c r="H274" s="156">
        <v>4</v>
      </c>
      <c r="I274" s="157"/>
      <c r="L274" s="153"/>
      <c r="M274" s="158"/>
      <c r="T274" s="159"/>
      <c r="AT274" s="154" t="s">
        <v>218</v>
      </c>
      <c r="AU274" s="154" t="s">
        <v>85</v>
      </c>
      <c r="AV274" s="13" t="s">
        <v>85</v>
      </c>
      <c r="AW274" s="13" t="s">
        <v>35</v>
      </c>
      <c r="AX274" s="13" t="s">
        <v>75</v>
      </c>
      <c r="AY274" s="154" t="s">
        <v>208</v>
      </c>
    </row>
    <row r="275" spans="2:65" s="14" customFormat="1" x14ac:dyDescent="0.2">
      <c r="B275" s="160"/>
      <c r="D275" s="147" t="s">
        <v>218</v>
      </c>
      <c r="E275" s="161" t="s">
        <v>19</v>
      </c>
      <c r="F275" s="162" t="s">
        <v>221</v>
      </c>
      <c r="H275" s="163">
        <v>4</v>
      </c>
      <c r="I275" s="164"/>
      <c r="L275" s="160"/>
      <c r="M275" s="165"/>
      <c r="T275" s="166"/>
      <c r="AT275" s="161" t="s">
        <v>218</v>
      </c>
      <c r="AU275" s="161" t="s">
        <v>85</v>
      </c>
      <c r="AV275" s="14" t="s">
        <v>214</v>
      </c>
      <c r="AW275" s="14" t="s">
        <v>35</v>
      </c>
      <c r="AX275" s="14" t="s">
        <v>83</v>
      </c>
      <c r="AY275" s="161" t="s">
        <v>208</v>
      </c>
    </row>
    <row r="276" spans="2:65" s="1" customFormat="1" ht="22.25" customHeight="1" x14ac:dyDescent="0.2">
      <c r="B276" s="33"/>
      <c r="C276" s="129" t="s">
        <v>558</v>
      </c>
      <c r="D276" s="129" t="s">
        <v>210</v>
      </c>
      <c r="E276" s="130" t="s">
        <v>1792</v>
      </c>
      <c r="F276" s="131" t="s">
        <v>1793</v>
      </c>
      <c r="G276" s="132" t="s">
        <v>307</v>
      </c>
      <c r="H276" s="133">
        <v>10</v>
      </c>
      <c r="I276" s="134"/>
      <c r="J276" s="135">
        <f>ROUND(I276*H276,2)</f>
        <v>0</v>
      </c>
      <c r="K276" s="131" t="s">
        <v>213</v>
      </c>
      <c r="L276" s="33"/>
      <c r="M276" s="136" t="s">
        <v>19</v>
      </c>
      <c r="N276" s="137" t="s">
        <v>46</v>
      </c>
      <c r="P276" s="138">
        <f>O276*H276</f>
        <v>0</v>
      </c>
      <c r="Q276" s="138">
        <v>2.0000000000000002E-5</v>
      </c>
      <c r="R276" s="138">
        <f>Q276*H276</f>
        <v>2.0000000000000001E-4</v>
      </c>
      <c r="S276" s="138">
        <v>0</v>
      </c>
      <c r="T276" s="139">
        <f>S276*H276</f>
        <v>0</v>
      </c>
      <c r="AR276" s="140" t="s">
        <v>312</v>
      </c>
      <c r="AT276" s="140" t="s">
        <v>210</v>
      </c>
      <c r="AU276" s="140" t="s">
        <v>85</v>
      </c>
      <c r="AY276" s="18" t="s">
        <v>208</v>
      </c>
      <c r="BE276" s="141">
        <f>IF(N276="základní",J276,0)</f>
        <v>0</v>
      </c>
      <c r="BF276" s="141">
        <f>IF(N276="snížená",J276,0)</f>
        <v>0</v>
      </c>
      <c r="BG276" s="141">
        <f>IF(N276="zákl. přenesená",J276,0)</f>
        <v>0</v>
      </c>
      <c r="BH276" s="141">
        <f>IF(N276="sníž. přenesená",J276,0)</f>
        <v>0</v>
      </c>
      <c r="BI276" s="141">
        <f>IF(N276="nulová",J276,0)</f>
        <v>0</v>
      </c>
      <c r="BJ276" s="18" t="s">
        <v>83</v>
      </c>
      <c r="BK276" s="141">
        <f>ROUND(I276*H276,2)</f>
        <v>0</v>
      </c>
      <c r="BL276" s="18" t="s">
        <v>312</v>
      </c>
      <c r="BM276" s="140" t="s">
        <v>1794</v>
      </c>
    </row>
    <row r="277" spans="2:65" s="1" customFormat="1" x14ac:dyDescent="0.2">
      <c r="B277" s="33"/>
      <c r="D277" s="142" t="s">
        <v>216</v>
      </c>
      <c r="F277" s="143" t="s">
        <v>1795</v>
      </c>
      <c r="I277" s="144"/>
      <c r="L277" s="33"/>
      <c r="M277" s="145"/>
      <c r="T277" s="54"/>
      <c r="AT277" s="18" t="s">
        <v>216</v>
      </c>
      <c r="AU277" s="18" t="s">
        <v>85</v>
      </c>
    </row>
    <row r="278" spans="2:65" s="13" customFormat="1" x14ac:dyDescent="0.2">
      <c r="B278" s="153"/>
      <c r="D278" s="147" t="s">
        <v>218</v>
      </c>
      <c r="E278" s="154" t="s">
        <v>19</v>
      </c>
      <c r="F278" s="155" t="s">
        <v>1796</v>
      </c>
      <c r="H278" s="156">
        <v>10</v>
      </c>
      <c r="I278" s="157"/>
      <c r="L278" s="153"/>
      <c r="M278" s="158"/>
      <c r="T278" s="159"/>
      <c r="AT278" s="154" t="s">
        <v>218</v>
      </c>
      <c r="AU278" s="154" t="s">
        <v>85</v>
      </c>
      <c r="AV278" s="13" t="s">
        <v>85</v>
      </c>
      <c r="AW278" s="13" t="s">
        <v>35</v>
      </c>
      <c r="AX278" s="13" t="s">
        <v>75</v>
      </c>
      <c r="AY278" s="154" t="s">
        <v>208</v>
      </c>
    </row>
    <row r="279" spans="2:65" s="14" customFormat="1" x14ac:dyDescent="0.2">
      <c r="B279" s="160"/>
      <c r="D279" s="147" t="s">
        <v>218</v>
      </c>
      <c r="E279" s="161" t="s">
        <v>19</v>
      </c>
      <c r="F279" s="162" t="s">
        <v>221</v>
      </c>
      <c r="H279" s="163">
        <v>10</v>
      </c>
      <c r="I279" s="164"/>
      <c r="L279" s="160"/>
      <c r="M279" s="165"/>
      <c r="T279" s="166"/>
      <c r="AT279" s="161" t="s">
        <v>218</v>
      </c>
      <c r="AU279" s="161" t="s">
        <v>85</v>
      </c>
      <c r="AV279" s="14" t="s">
        <v>214</v>
      </c>
      <c r="AW279" s="14" t="s">
        <v>35</v>
      </c>
      <c r="AX279" s="14" t="s">
        <v>83</v>
      </c>
      <c r="AY279" s="161" t="s">
        <v>208</v>
      </c>
    </row>
    <row r="280" spans="2:65" s="1" customFormat="1" ht="15.75" customHeight="1" x14ac:dyDescent="0.2">
      <c r="B280" s="33"/>
      <c r="C280" s="168" t="s">
        <v>569</v>
      </c>
      <c r="D280" s="168" t="s">
        <v>346</v>
      </c>
      <c r="E280" s="169" t="s">
        <v>1797</v>
      </c>
      <c r="F280" s="170" t="s">
        <v>1798</v>
      </c>
      <c r="G280" s="171" t="s">
        <v>307</v>
      </c>
      <c r="H280" s="172">
        <v>9</v>
      </c>
      <c r="I280" s="173"/>
      <c r="J280" s="174">
        <f>ROUND(I280*H280,2)</f>
        <v>0</v>
      </c>
      <c r="K280" s="170" t="s">
        <v>19</v>
      </c>
      <c r="L280" s="175"/>
      <c r="M280" s="176" t="s">
        <v>19</v>
      </c>
      <c r="N280" s="177" t="s">
        <v>46</v>
      </c>
      <c r="P280" s="138">
        <f>O280*H280</f>
        <v>0</v>
      </c>
      <c r="Q280" s="138">
        <v>0</v>
      </c>
      <c r="R280" s="138">
        <f>Q280*H280</f>
        <v>0</v>
      </c>
      <c r="S280" s="138">
        <v>0</v>
      </c>
      <c r="T280" s="139">
        <f>S280*H280</f>
        <v>0</v>
      </c>
      <c r="AR280" s="140" t="s">
        <v>432</v>
      </c>
      <c r="AT280" s="140" t="s">
        <v>346</v>
      </c>
      <c r="AU280" s="140" t="s">
        <v>85</v>
      </c>
      <c r="AY280" s="18" t="s">
        <v>208</v>
      </c>
      <c r="BE280" s="141">
        <f>IF(N280="základní",J280,0)</f>
        <v>0</v>
      </c>
      <c r="BF280" s="141">
        <f>IF(N280="snížená",J280,0)</f>
        <v>0</v>
      </c>
      <c r="BG280" s="141">
        <f>IF(N280="zákl. přenesená",J280,0)</f>
        <v>0</v>
      </c>
      <c r="BH280" s="141">
        <f>IF(N280="sníž. přenesená",J280,0)</f>
        <v>0</v>
      </c>
      <c r="BI280" s="141">
        <f>IF(N280="nulová",J280,0)</f>
        <v>0</v>
      </c>
      <c r="BJ280" s="18" t="s">
        <v>83</v>
      </c>
      <c r="BK280" s="141">
        <f>ROUND(I280*H280,2)</f>
        <v>0</v>
      </c>
      <c r="BL280" s="18" t="s">
        <v>312</v>
      </c>
      <c r="BM280" s="140" t="s">
        <v>1799</v>
      </c>
    </row>
    <row r="281" spans="2:65" s="13" customFormat="1" x14ac:dyDescent="0.2">
      <c r="B281" s="153"/>
      <c r="D281" s="147" t="s">
        <v>218</v>
      </c>
      <c r="E281" s="154" t="s">
        <v>19</v>
      </c>
      <c r="F281" s="155" t="s">
        <v>1800</v>
      </c>
      <c r="H281" s="156">
        <v>9</v>
      </c>
      <c r="I281" s="157"/>
      <c r="L281" s="153"/>
      <c r="M281" s="158"/>
      <c r="T281" s="159"/>
      <c r="AT281" s="154" t="s">
        <v>218</v>
      </c>
      <c r="AU281" s="154" t="s">
        <v>85</v>
      </c>
      <c r="AV281" s="13" t="s">
        <v>85</v>
      </c>
      <c r="AW281" s="13" t="s">
        <v>35</v>
      </c>
      <c r="AX281" s="13" t="s">
        <v>75</v>
      </c>
      <c r="AY281" s="154" t="s">
        <v>208</v>
      </c>
    </row>
    <row r="282" spans="2:65" s="14" customFormat="1" x14ac:dyDescent="0.2">
      <c r="B282" s="160"/>
      <c r="D282" s="147" t="s">
        <v>218</v>
      </c>
      <c r="E282" s="161" t="s">
        <v>19</v>
      </c>
      <c r="F282" s="162" t="s">
        <v>221</v>
      </c>
      <c r="H282" s="163">
        <v>9</v>
      </c>
      <c r="I282" s="164"/>
      <c r="L282" s="160"/>
      <c r="M282" s="165"/>
      <c r="T282" s="166"/>
      <c r="AT282" s="161" t="s">
        <v>218</v>
      </c>
      <c r="AU282" s="161" t="s">
        <v>85</v>
      </c>
      <c r="AV282" s="14" t="s">
        <v>214</v>
      </c>
      <c r="AW282" s="14" t="s">
        <v>35</v>
      </c>
      <c r="AX282" s="14" t="s">
        <v>83</v>
      </c>
      <c r="AY282" s="161" t="s">
        <v>208</v>
      </c>
    </row>
    <row r="283" spans="2:65" s="1" customFormat="1" ht="15.75" customHeight="1" x14ac:dyDescent="0.2">
      <c r="B283" s="33"/>
      <c r="C283" s="168" t="s">
        <v>575</v>
      </c>
      <c r="D283" s="168" t="s">
        <v>346</v>
      </c>
      <c r="E283" s="169" t="s">
        <v>1801</v>
      </c>
      <c r="F283" s="170" t="s">
        <v>1802</v>
      </c>
      <c r="G283" s="171" t="s">
        <v>307</v>
      </c>
      <c r="H283" s="172">
        <v>1</v>
      </c>
      <c r="I283" s="173"/>
      <c r="J283" s="174">
        <f>ROUND(I283*H283,2)</f>
        <v>0</v>
      </c>
      <c r="K283" s="170" t="s">
        <v>213</v>
      </c>
      <c r="L283" s="175"/>
      <c r="M283" s="176" t="s">
        <v>19</v>
      </c>
      <c r="N283" s="177" t="s">
        <v>46</v>
      </c>
      <c r="P283" s="138">
        <f>O283*H283</f>
        <v>0</v>
      </c>
      <c r="Q283" s="138">
        <v>5.0000000000000001E-4</v>
      </c>
      <c r="R283" s="138">
        <f>Q283*H283</f>
        <v>5.0000000000000001E-4</v>
      </c>
      <c r="S283" s="138">
        <v>0</v>
      </c>
      <c r="T283" s="139">
        <f>S283*H283</f>
        <v>0</v>
      </c>
      <c r="AR283" s="140" t="s">
        <v>432</v>
      </c>
      <c r="AT283" s="140" t="s">
        <v>346</v>
      </c>
      <c r="AU283" s="140" t="s">
        <v>85</v>
      </c>
      <c r="AY283" s="18" t="s">
        <v>208</v>
      </c>
      <c r="BE283" s="141">
        <f>IF(N283="základní",J283,0)</f>
        <v>0</v>
      </c>
      <c r="BF283" s="141">
        <f>IF(N283="snížená",J283,0)</f>
        <v>0</v>
      </c>
      <c r="BG283" s="141">
        <f>IF(N283="zákl. přenesená",J283,0)</f>
        <v>0</v>
      </c>
      <c r="BH283" s="141">
        <f>IF(N283="sníž. přenesená",J283,0)</f>
        <v>0</v>
      </c>
      <c r="BI283" s="141">
        <f>IF(N283="nulová",J283,0)</f>
        <v>0</v>
      </c>
      <c r="BJ283" s="18" t="s">
        <v>83</v>
      </c>
      <c r="BK283" s="141">
        <f>ROUND(I283*H283,2)</f>
        <v>0</v>
      </c>
      <c r="BL283" s="18" t="s">
        <v>312</v>
      </c>
      <c r="BM283" s="140" t="s">
        <v>1803</v>
      </c>
    </row>
    <row r="284" spans="2:65" s="13" customFormat="1" x14ac:dyDescent="0.2">
      <c r="B284" s="153"/>
      <c r="D284" s="147" t="s">
        <v>218</v>
      </c>
      <c r="E284" s="154" t="s">
        <v>19</v>
      </c>
      <c r="F284" s="155" t="s">
        <v>1709</v>
      </c>
      <c r="H284" s="156">
        <v>1</v>
      </c>
      <c r="I284" s="157"/>
      <c r="L284" s="153"/>
      <c r="M284" s="158"/>
      <c r="T284" s="159"/>
      <c r="AT284" s="154" t="s">
        <v>218</v>
      </c>
      <c r="AU284" s="154" t="s">
        <v>85</v>
      </c>
      <c r="AV284" s="13" t="s">
        <v>85</v>
      </c>
      <c r="AW284" s="13" t="s">
        <v>35</v>
      </c>
      <c r="AX284" s="13" t="s">
        <v>75</v>
      </c>
      <c r="AY284" s="154" t="s">
        <v>208</v>
      </c>
    </row>
    <row r="285" spans="2:65" s="14" customFormat="1" x14ac:dyDescent="0.2">
      <c r="B285" s="160"/>
      <c r="D285" s="147" t="s">
        <v>218</v>
      </c>
      <c r="E285" s="161" t="s">
        <v>19</v>
      </c>
      <c r="F285" s="162" t="s">
        <v>221</v>
      </c>
      <c r="H285" s="163">
        <v>1</v>
      </c>
      <c r="I285" s="164"/>
      <c r="L285" s="160"/>
      <c r="M285" s="165"/>
      <c r="T285" s="166"/>
      <c r="AT285" s="161" t="s">
        <v>218</v>
      </c>
      <c r="AU285" s="161" t="s">
        <v>85</v>
      </c>
      <c r="AV285" s="14" t="s">
        <v>214</v>
      </c>
      <c r="AW285" s="14" t="s">
        <v>35</v>
      </c>
      <c r="AX285" s="14" t="s">
        <v>83</v>
      </c>
      <c r="AY285" s="161" t="s">
        <v>208</v>
      </c>
    </row>
    <row r="286" spans="2:65" s="1" customFormat="1" ht="15.75" customHeight="1" x14ac:dyDescent="0.2">
      <c r="B286" s="33"/>
      <c r="C286" s="129" t="s">
        <v>580</v>
      </c>
      <c r="D286" s="129" t="s">
        <v>210</v>
      </c>
      <c r="E286" s="130" t="s">
        <v>1804</v>
      </c>
      <c r="F286" s="131" t="s">
        <v>1805</v>
      </c>
      <c r="G286" s="132" t="s">
        <v>307</v>
      </c>
      <c r="H286" s="133">
        <v>2</v>
      </c>
      <c r="I286" s="134"/>
      <c r="J286" s="135">
        <f>ROUND(I286*H286,2)</f>
        <v>0</v>
      </c>
      <c r="K286" s="131" t="s">
        <v>213</v>
      </c>
      <c r="L286" s="33"/>
      <c r="M286" s="136" t="s">
        <v>19</v>
      </c>
      <c r="N286" s="137" t="s">
        <v>46</v>
      </c>
      <c r="P286" s="138">
        <f>O286*H286</f>
        <v>0</v>
      </c>
      <c r="Q286" s="138">
        <v>1.2E-4</v>
      </c>
      <c r="R286" s="138">
        <f>Q286*H286</f>
        <v>2.4000000000000001E-4</v>
      </c>
      <c r="S286" s="138">
        <v>0</v>
      </c>
      <c r="T286" s="139">
        <f>S286*H286</f>
        <v>0</v>
      </c>
      <c r="AR286" s="140" t="s">
        <v>312</v>
      </c>
      <c r="AT286" s="140" t="s">
        <v>210</v>
      </c>
      <c r="AU286" s="140" t="s">
        <v>85</v>
      </c>
      <c r="AY286" s="18" t="s">
        <v>208</v>
      </c>
      <c r="BE286" s="141">
        <f>IF(N286="základní",J286,0)</f>
        <v>0</v>
      </c>
      <c r="BF286" s="141">
        <f>IF(N286="snížená",J286,0)</f>
        <v>0</v>
      </c>
      <c r="BG286" s="141">
        <f>IF(N286="zákl. přenesená",J286,0)</f>
        <v>0</v>
      </c>
      <c r="BH286" s="141">
        <f>IF(N286="sníž. přenesená",J286,0)</f>
        <v>0</v>
      </c>
      <c r="BI286" s="141">
        <f>IF(N286="nulová",J286,0)</f>
        <v>0</v>
      </c>
      <c r="BJ286" s="18" t="s">
        <v>83</v>
      </c>
      <c r="BK286" s="141">
        <f>ROUND(I286*H286,2)</f>
        <v>0</v>
      </c>
      <c r="BL286" s="18" t="s">
        <v>312</v>
      </c>
      <c r="BM286" s="140" t="s">
        <v>1806</v>
      </c>
    </row>
    <row r="287" spans="2:65" s="1" customFormat="1" x14ac:dyDescent="0.2">
      <c r="B287" s="33"/>
      <c r="D287" s="142" t="s">
        <v>216</v>
      </c>
      <c r="F287" s="143" t="s">
        <v>1807</v>
      </c>
      <c r="I287" s="144"/>
      <c r="L287" s="33"/>
      <c r="M287" s="145"/>
      <c r="T287" s="54"/>
      <c r="AT287" s="18" t="s">
        <v>216</v>
      </c>
      <c r="AU287" s="18" t="s">
        <v>85</v>
      </c>
    </row>
    <row r="288" spans="2:65" s="13" customFormat="1" x14ac:dyDescent="0.2">
      <c r="B288" s="153"/>
      <c r="D288" s="147" t="s">
        <v>218</v>
      </c>
      <c r="E288" s="154" t="s">
        <v>19</v>
      </c>
      <c r="F288" s="155" t="s">
        <v>1808</v>
      </c>
      <c r="H288" s="156">
        <v>2</v>
      </c>
      <c r="I288" s="157"/>
      <c r="L288" s="153"/>
      <c r="M288" s="158"/>
      <c r="T288" s="159"/>
      <c r="AT288" s="154" t="s">
        <v>218</v>
      </c>
      <c r="AU288" s="154" t="s">
        <v>85</v>
      </c>
      <c r="AV288" s="13" t="s">
        <v>85</v>
      </c>
      <c r="AW288" s="13" t="s">
        <v>35</v>
      </c>
      <c r="AX288" s="13" t="s">
        <v>75</v>
      </c>
      <c r="AY288" s="154" t="s">
        <v>208</v>
      </c>
    </row>
    <row r="289" spans="2:65" s="14" customFormat="1" x14ac:dyDescent="0.2">
      <c r="B289" s="160"/>
      <c r="D289" s="147" t="s">
        <v>218</v>
      </c>
      <c r="E289" s="161" t="s">
        <v>19</v>
      </c>
      <c r="F289" s="162" t="s">
        <v>221</v>
      </c>
      <c r="H289" s="163">
        <v>2</v>
      </c>
      <c r="I289" s="164"/>
      <c r="L289" s="160"/>
      <c r="M289" s="165"/>
      <c r="T289" s="166"/>
      <c r="AT289" s="161" t="s">
        <v>218</v>
      </c>
      <c r="AU289" s="161" t="s">
        <v>85</v>
      </c>
      <c r="AV289" s="14" t="s">
        <v>214</v>
      </c>
      <c r="AW289" s="14" t="s">
        <v>35</v>
      </c>
      <c r="AX289" s="14" t="s">
        <v>83</v>
      </c>
      <c r="AY289" s="161" t="s">
        <v>208</v>
      </c>
    </row>
    <row r="290" spans="2:65" s="1" customFormat="1" ht="15.75" customHeight="1" x14ac:dyDescent="0.2">
      <c r="B290" s="33"/>
      <c r="C290" s="129" t="s">
        <v>585</v>
      </c>
      <c r="D290" s="129" t="s">
        <v>210</v>
      </c>
      <c r="E290" s="130" t="s">
        <v>1809</v>
      </c>
      <c r="F290" s="131" t="s">
        <v>1810</v>
      </c>
      <c r="G290" s="132" t="s">
        <v>307</v>
      </c>
      <c r="H290" s="133">
        <v>2</v>
      </c>
      <c r="I290" s="134"/>
      <c r="J290" s="135">
        <f>ROUND(I290*H290,2)</f>
        <v>0</v>
      </c>
      <c r="K290" s="131" t="s">
        <v>213</v>
      </c>
      <c r="L290" s="33"/>
      <c r="M290" s="136" t="s">
        <v>19</v>
      </c>
      <c r="N290" s="137" t="s">
        <v>46</v>
      </c>
      <c r="P290" s="138">
        <f>O290*H290</f>
        <v>0</v>
      </c>
      <c r="Q290" s="138">
        <v>1.7000000000000001E-4</v>
      </c>
      <c r="R290" s="138">
        <f>Q290*H290</f>
        <v>3.4000000000000002E-4</v>
      </c>
      <c r="S290" s="138">
        <v>0</v>
      </c>
      <c r="T290" s="139">
        <f>S290*H290</f>
        <v>0</v>
      </c>
      <c r="AR290" s="140" t="s">
        <v>312</v>
      </c>
      <c r="AT290" s="140" t="s">
        <v>210</v>
      </c>
      <c r="AU290" s="140" t="s">
        <v>85</v>
      </c>
      <c r="AY290" s="18" t="s">
        <v>208</v>
      </c>
      <c r="BE290" s="141">
        <f>IF(N290="základní",J290,0)</f>
        <v>0</v>
      </c>
      <c r="BF290" s="141">
        <f>IF(N290="snížená",J290,0)</f>
        <v>0</v>
      </c>
      <c r="BG290" s="141">
        <f>IF(N290="zákl. přenesená",J290,0)</f>
        <v>0</v>
      </c>
      <c r="BH290" s="141">
        <f>IF(N290="sníž. přenesená",J290,0)</f>
        <v>0</v>
      </c>
      <c r="BI290" s="141">
        <f>IF(N290="nulová",J290,0)</f>
        <v>0</v>
      </c>
      <c r="BJ290" s="18" t="s">
        <v>83</v>
      </c>
      <c r="BK290" s="141">
        <f>ROUND(I290*H290,2)</f>
        <v>0</v>
      </c>
      <c r="BL290" s="18" t="s">
        <v>312</v>
      </c>
      <c r="BM290" s="140" t="s">
        <v>1811</v>
      </c>
    </row>
    <row r="291" spans="2:65" s="1" customFormat="1" x14ac:dyDescent="0.2">
      <c r="B291" s="33"/>
      <c r="D291" s="142" t="s">
        <v>216</v>
      </c>
      <c r="F291" s="143" t="s">
        <v>1812</v>
      </c>
      <c r="I291" s="144"/>
      <c r="L291" s="33"/>
      <c r="M291" s="145"/>
      <c r="T291" s="54"/>
      <c r="AT291" s="18" t="s">
        <v>216</v>
      </c>
      <c r="AU291" s="18" t="s">
        <v>85</v>
      </c>
    </row>
    <row r="292" spans="2:65" s="13" customFormat="1" x14ac:dyDescent="0.2">
      <c r="B292" s="153"/>
      <c r="D292" s="147" t="s">
        <v>218</v>
      </c>
      <c r="E292" s="154" t="s">
        <v>19</v>
      </c>
      <c r="F292" s="155" t="s">
        <v>1808</v>
      </c>
      <c r="H292" s="156">
        <v>2</v>
      </c>
      <c r="I292" s="157"/>
      <c r="L292" s="153"/>
      <c r="M292" s="158"/>
      <c r="T292" s="159"/>
      <c r="AT292" s="154" t="s">
        <v>218</v>
      </c>
      <c r="AU292" s="154" t="s">
        <v>85</v>
      </c>
      <c r="AV292" s="13" t="s">
        <v>85</v>
      </c>
      <c r="AW292" s="13" t="s">
        <v>35</v>
      </c>
      <c r="AX292" s="13" t="s">
        <v>75</v>
      </c>
      <c r="AY292" s="154" t="s">
        <v>208</v>
      </c>
    </row>
    <row r="293" spans="2:65" s="14" customFormat="1" x14ac:dyDescent="0.2">
      <c r="B293" s="160"/>
      <c r="D293" s="147" t="s">
        <v>218</v>
      </c>
      <c r="E293" s="161" t="s">
        <v>19</v>
      </c>
      <c r="F293" s="162" t="s">
        <v>221</v>
      </c>
      <c r="H293" s="163">
        <v>2</v>
      </c>
      <c r="I293" s="164"/>
      <c r="L293" s="160"/>
      <c r="M293" s="165"/>
      <c r="T293" s="166"/>
      <c r="AT293" s="161" t="s">
        <v>218</v>
      </c>
      <c r="AU293" s="161" t="s">
        <v>85</v>
      </c>
      <c r="AV293" s="14" t="s">
        <v>214</v>
      </c>
      <c r="AW293" s="14" t="s">
        <v>35</v>
      </c>
      <c r="AX293" s="14" t="s">
        <v>83</v>
      </c>
      <c r="AY293" s="161" t="s">
        <v>208</v>
      </c>
    </row>
    <row r="294" spans="2:65" s="1" customFormat="1" ht="15.75" customHeight="1" x14ac:dyDescent="0.2">
      <c r="B294" s="33"/>
      <c r="C294" s="129" t="s">
        <v>591</v>
      </c>
      <c r="D294" s="129" t="s">
        <v>210</v>
      </c>
      <c r="E294" s="130" t="s">
        <v>1813</v>
      </c>
      <c r="F294" s="131" t="s">
        <v>1814</v>
      </c>
      <c r="G294" s="132" t="s">
        <v>307</v>
      </c>
      <c r="H294" s="133">
        <v>1</v>
      </c>
      <c r="I294" s="134"/>
      <c r="J294" s="135">
        <f>ROUND(I294*H294,2)</f>
        <v>0</v>
      </c>
      <c r="K294" s="131" t="s">
        <v>213</v>
      </c>
      <c r="L294" s="33"/>
      <c r="M294" s="136" t="s">
        <v>19</v>
      </c>
      <c r="N294" s="137" t="s">
        <v>46</v>
      </c>
      <c r="P294" s="138">
        <f>O294*H294</f>
        <v>0</v>
      </c>
      <c r="Q294" s="138">
        <v>2.9E-4</v>
      </c>
      <c r="R294" s="138">
        <f>Q294*H294</f>
        <v>2.9E-4</v>
      </c>
      <c r="S294" s="138">
        <v>0</v>
      </c>
      <c r="T294" s="139">
        <f>S294*H294</f>
        <v>0</v>
      </c>
      <c r="AR294" s="140" t="s">
        <v>312</v>
      </c>
      <c r="AT294" s="140" t="s">
        <v>210</v>
      </c>
      <c r="AU294" s="140" t="s">
        <v>85</v>
      </c>
      <c r="AY294" s="18" t="s">
        <v>208</v>
      </c>
      <c r="BE294" s="141">
        <f>IF(N294="základní",J294,0)</f>
        <v>0</v>
      </c>
      <c r="BF294" s="141">
        <f>IF(N294="snížená",J294,0)</f>
        <v>0</v>
      </c>
      <c r="BG294" s="141">
        <f>IF(N294="zákl. přenesená",J294,0)</f>
        <v>0</v>
      </c>
      <c r="BH294" s="141">
        <f>IF(N294="sníž. přenesená",J294,0)</f>
        <v>0</v>
      </c>
      <c r="BI294" s="141">
        <f>IF(N294="nulová",J294,0)</f>
        <v>0</v>
      </c>
      <c r="BJ294" s="18" t="s">
        <v>83</v>
      </c>
      <c r="BK294" s="141">
        <f>ROUND(I294*H294,2)</f>
        <v>0</v>
      </c>
      <c r="BL294" s="18" t="s">
        <v>312</v>
      </c>
      <c r="BM294" s="140" t="s">
        <v>1815</v>
      </c>
    </row>
    <row r="295" spans="2:65" s="1" customFormat="1" x14ac:dyDescent="0.2">
      <c r="B295" s="33"/>
      <c r="D295" s="142" t="s">
        <v>216</v>
      </c>
      <c r="F295" s="143" t="s">
        <v>1816</v>
      </c>
      <c r="I295" s="144"/>
      <c r="L295" s="33"/>
      <c r="M295" s="145"/>
      <c r="T295" s="54"/>
      <c r="AT295" s="18" t="s">
        <v>216</v>
      </c>
      <c r="AU295" s="18" t="s">
        <v>85</v>
      </c>
    </row>
    <row r="296" spans="2:65" s="13" customFormat="1" x14ac:dyDescent="0.2">
      <c r="B296" s="153"/>
      <c r="D296" s="147" t="s">
        <v>218</v>
      </c>
      <c r="E296" s="154" t="s">
        <v>19</v>
      </c>
      <c r="F296" s="155" t="s">
        <v>1817</v>
      </c>
      <c r="H296" s="156">
        <v>1</v>
      </c>
      <c r="I296" s="157"/>
      <c r="L296" s="153"/>
      <c r="M296" s="158"/>
      <c r="T296" s="159"/>
      <c r="AT296" s="154" t="s">
        <v>218</v>
      </c>
      <c r="AU296" s="154" t="s">
        <v>85</v>
      </c>
      <c r="AV296" s="13" t="s">
        <v>85</v>
      </c>
      <c r="AW296" s="13" t="s">
        <v>35</v>
      </c>
      <c r="AX296" s="13" t="s">
        <v>75</v>
      </c>
      <c r="AY296" s="154" t="s">
        <v>208</v>
      </c>
    </row>
    <row r="297" spans="2:65" s="14" customFormat="1" x14ac:dyDescent="0.2">
      <c r="B297" s="160"/>
      <c r="D297" s="147" t="s">
        <v>218</v>
      </c>
      <c r="E297" s="161" t="s">
        <v>19</v>
      </c>
      <c r="F297" s="162" t="s">
        <v>221</v>
      </c>
      <c r="H297" s="163">
        <v>1</v>
      </c>
      <c r="I297" s="164"/>
      <c r="L297" s="160"/>
      <c r="M297" s="165"/>
      <c r="T297" s="166"/>
      <c r="AT297" s="161" t="s">
        <v>218</v>
      </c>
      <c r="AU297" s="161" t="s">
        <v>85</v>
      </c>
      <c r="AV297" s="14" t="s">
        <v>214</v>
      </c>
      <c r="AW297" s="14" t="s">
        <v>35</v>
      </c>
      <c r="AX297" s="14" t="s">
        <v>83</v>
      </c>
      <c r="AY297" s="161" t="s">
        <v>208</v>
      </c>
    </row>
    <row r="298" spans="2:65" s="1" customFormat="1" ht="15.75" customHeight="1" x14ac:dyDescent="0.2">
      <c r="B298" s="33"/>
      <c r="C298" s="129" t="s">
        <v>596</v>
      </c>
      <c r="D298" s="129" t="s">
        <v>210</v>
      </c>
      <c r="E298" s="130" t="s">
        <v>1818</v>
      </c>
      <c r="F298" s="131" t="s">
        <v>1819</v>
      </c>
      <c r="G298" s="132" t="s">
        <v>307</v>
      </c>
      <c r="H298" s="133">
        <v>1</v>
      </c>
      <c r="I298" s="134"/>
      <c r="J298" s="135">
        <f>ROUND(I298*H298,2)</f>
        <v>0</v>
      </c>
      <c r="K298" s="131" t="s">
        <v>213</v>
      </c>
      <c r="L298" s="33"/>
      <c r="M298" s="136" t="s">
        <v>19</v>
      </c>
      <c r="N298" s="137" t="s">
        <v>46</v>
      </c>
      <c r="P298" s="138">
        <f>O298*H298</f>
        <v>0</v>
      </c>
      <c r="Q298" s="138">
        <v>4.6999999999999999E-4</v>
      </c>
      <c r="R298" s="138">
        <f>Q298*H298</f>
        <v>4.6999999999999999E-4</v>
      </c>
      <c r="S298" s="138">
        <v>0</v>
      </c>
      <c r="T298" s="139">
        <f>S298*H298</f>
        <v>0</v>
      </c>
      <c r="AR298" s="140" t="s">
        <v>312</v>
      </c>
      <c r="AT298" s="140" t="s">
        <v>210</v>
      </c>
      <c r="AU298" s="140" t="s">
        <v>85</v>
      </c>
      <c r="AY298" s="18" t="s">
        <v>208</v>
      </c>
      <c r="BE298" s="141">
        <f>IF(N298="základní",J298,0)</f>
        <v>0</v>
      </c>
      <c r="BF298" s="141">
        <f>IF(N298="snížená",J298,0)</f>
        <v>0</v>
      </c>
      <c r="BG298" s="141">
        <f>IF(N298="zákl. přenesená",J298,0)</f>
        <v>0</v>
      </c>
      <c r="BH298" s="141">
        <f>IF(N298="sníž. přenesená",J298,0)</f>
        <v>0</v>
      </c>
      <c r="BI298" s="141">
        <f>IF(N298="nulová",J298,0)</f>
        <v>0</v>
      </c>
      <c r="BJ298" s="18" t="s">
        <v>83</v>
      </c>
      <c r="BK298" s="141">
        <f>ROUND(I298*H298,2)</f>
        <v>0</v>
      </c>
      <c r="BL298" s="18" t="s">
        <v>312</v>
      </c>
      <c r="BM298" s="140" t="s">
        <v>1820</v>
      </c>
    </row>
    <row r="299" spans="2:65" s="1" customFormat="1" x14ac:dyDescent="0.2">
      <c r="B299" s="33"/>
      <c r="D299" s="142" t="s">
        <v>216</v>
      </c>
      <c r="F299" s="143" t="s">
        <v>1821</v>
      </c>
      <c r="I299" s="144"/>
      <c r="L299" s="33"/>
      <c r="M299" s="145"/>
      <c r="T299" s="54"/>
      <c r="AT299" s="18" t="s">
        <v>216</v>
      </c>
      <c r="AU299" s="18" t="s">
        <v>85</v>
      </c>
    </row>
    <row r="300" spans="2:65" s="13" customFormat="1" x14ac:dyDescent="0.2">
      <c r="B300" s="153"/>
      <c r="D300" s="147" t="s">
        <v>218</v>
      </c>
      <c r="E300" s="154" t="s">
        <v>19</v>
      </c>
      <c r="F300" s="155" t="s">
        <v>1817</v>
      </c>
      <c r="H300" s="156">
        <v>1</v>
      </c>
      <c r="I300" s="157"/>
      <c r="L300" s="153"/>
      <c r="M300" s="158"/>
      <c r="T300" s="159"/>
      <c r="AT300" s="154" t="s">
        <v>218</v>
      </c>
      <c r="AU300" s="154" t="s">
        <v>85</v>
      </c>
      <c r="AV300" s="13" t="s">
        <v>85</v>
      </c>
      <c r="AW300" s="13" t="s">
        <v>35</v>
      </c>
      <c r="AX300" s="13" t="s">
        <v>75</v>
      </c>
      <c r="AY300" s="154" t="s">
        <v>208</v>
      </c>
    </row>
    <row r="301" spans="2:65" s="14" customFormat="1" x14ac:dyDescent="0.2">
      <c r="B301" s="160"/>
      <c r="D301" s="147" t="s">
        <v>218</v>
      </c>
      <c r="E301" s="161" t="s">
        <v>19</v>
      </c>
      <c r="F301" s="162" t="s">
        <v>221</v>
      </c>
      <c r="H301" s="163">
        <v>1</v>
      </c>
      <c r="I301" s="164"/>
      <c r="L301" s="160"/>
      <c r="M301" s="165"/>
      <c r="T301" s="166"/>
      <c r="AT301" s="161" t="s">
        <v>218</v>
      </c>
      <c r="AU301" s="161" t="s">
        <v>85</v>
      </c>
      <c r="AV301" s="14" t="s">
        <v>214</v>
      </c>
      <c r="AW301" s="14" t="s">
        <v>35</v>
      </c>
      <c r="AX301" s="14" t="s">
        <v>83</v>
      </c>
      <c r="AY301" s="161" t="s">
        <v>208</v>
      </c>
    </row>
    <row r="302" spans="2:65" s="1" customFormat="1" ht="22.25" customHeight="1" x14ac:dyDescent="0.2">
      <c r="B302" s="33"/>
      <c r="C302" s="129" t="s">
        <v>607</v>
      </c>
      <c r="D302" s="129" t="s">
        <v>210</v>
      </c>
      <c r="E302" s="130" t="s">
        <v>1822</v>
      </c>
      <c r="F302" s="131" t="s">
        <v>1823</v>
      </c>
      <c r="G302" s="132" t="s">
        <v>307</v>
      </c>
      <c r="H302" s="133">
        <v>2</v>
      </c>
      <c r="I302" s="134"/>
      <c r="J302" s="135">
        <f>ROUND(I302*H302,2)</f>
        <v>0</v>
      </c>
      <c r="K302" s="131" t="s">
        <v>213</v>
      </c>
      <c r="L302" s="33"/>
      <c r="M302" s="136" t="s">
        <v>19</v>
      </c>
      <c r="N302" s="137" t="s">
        <v>46</v>
      </c>
      <c r="P302" s="138">
        <f>O302*H302</f>
        <v>0</v>
      </c>
      <c r="Q302" s="138">
        <v>2.7E-4</v>
      </c>
      <c r="R302" s="138">
        <f>Q302*H302</f>
        <v>5.4000000000000001E-4</v>
      </c>
      <c r="S302" s="138">
        <v>0</v>
      </c>
      <c r="T302" s="139">
        <f>S302*H302</f>
        <v>0</v>
      </c>
      <c r="AR302" s="140" t="s">
        <v>312</v>
      </c>
      <c r="AT302" s="140" t="s">
        <v>210</v>
      </c>
      <c r="AU302" s="140" t="s">
        <v>85</v>
      </c>
      <c r="AY302" s="18" t="s">
        <v>208</v>
      </c>
      <c r="BE302" s="141">
        <f>IF(N302="základní",J302,0)</f>
        <v>0</v>
      </c>
      <c r="BF302" s="141">
        <f>IF(N302="snížená",J302,0)</f>
        <v>0</v>
      </c>
      <c r="BG302" s="141">
        <f>IF(N302="zákl. přenesená",J302,0)</f>
        <v>0</v>
      </c>
      <c r="BH302" s="141">
        <f>IF(N302="sníž. přenesená",J302,0)</f>
        <v>0</v>
      </c>
      <c r="BI302" s="141">
        <f>IF(N302="nulová",J302,0)</f>
        <v>0</v>
      </c>
      <c r="BJ302" s="18" t="s">
        <v>83</v>
      </c>
      <c r="BK302" s="141">
        <f>ROUND(I302*H302,2)</f>
        <v>0</v>
      </c>
      <c r="BL302" s="18" t="s">
        <v>312</v>
      </c>
      <c r="BM302" s="140" t="s">
        <v>1824</v>
      </c>
    </row>
    <row r="303" spans="2:65" s="1" customFormat="1" x14ac:dyDescent="0.2">
      <c r="B303" s="33"/>
      <c r="D303" s="142" t="s">
        <v>216</v>
      </c>
      <c r="F303" s="143" t="s">
        <v>1825</v>
      </c>
      <c r="I303" s="144"/>
      <c r="L303" s="33"/>
      <c r="M303" s="145"/>
      <c r="T303" s="54"/>
      <c r="AT303" s="18" t="s">
        <v>216</v>
      </c>
      <c r="AU303" s="18" t="s">
        <v>85</v>
      </c>
    </row>
    <row r="304" spans="2:65" s="13" customFormat="1" x14ac:dyDescent="0.2">
      <c r="B304" s="153"/>
      <c r="D304" s="147" t="s">
        <v>218</v>
      </c>
      <c r="E304" s="154" t="s">
        <v>19</v>
      </c>
      <c r="F304" s="155" t="s">
        <v>1826</v>
      </c>
      <c r="H304" s="156">
        <v>2</v>
      </c>
      <c r="I304" s="157"/>
      <c r="L304" s="153"/>
      <c r="M304" s="158"/>
      <c r="T304" s="159"/>
      <c r="AT304" s="154" t="s">
        <v>218</v>
      </c>
      <c r="AU304" s="154" t="s">
        <v>85</v>
      </c>
      <c r="AV304" s="13" t="s">
        <v>85</v>
      </c>
      <c r="AW304" s="13" t="s">
        <v>35</v>
      </c>
      <c r="AX304" s="13" t="s">
        <v>75</v>
      </c>
      <c r="AY304" s="154" t="s">
        <v>208</v>
      </c>
    </row>
    <row r="305" spans="2:65" s="14" customFormat="1" x14ac:dyDescent="0.2">
      <c r="B305" s="160"/>
      <c r="D305" s="147" t="s">
        <v>218</v>
      </c>
      <c r="E305" s="161" t="s">
        <v>19</v>
      </c>
      <c r="F305" s="162" t="s">
        <v>221</v>
      </c>
      <c r="H305" s="163">
        <v>2</v>
      </c>
      <c r="I305" s="164"/>
      <c r="L305" s="160"/>
      <c r="M305" s="165"/>
      <c r="T305" s="166"/>
      <c r="AT305" s="161" t="s">
        <v>218</v>
      </c>
      <c r="AU305" s="161" t="s">
        <v>85</v>
      </c>
      <c r="AV305" s="14" t="s">
        <v>214</v>
      </c>
      <c r="AW305" s="14" t="s">
        <v>35</v>
      </c>
      <c r="AX305" s="14" t="s">
        <v>83</v>
      </c>
      <c r="AY305" s="161" t="s">
        <v>208</v>
      </c>
    </row>
    <row r="306" spans="2:65" s="1" customFormat="1" ht="22.25" customHeight="1" x14ac:dyDescent="0.2">
      <c r="B306" s="33"/>
      <c r="C306" s="129" t="s">
        <v>614</v>
      </c>
      <c r="D306" s="129" t="s">
        <v>210</v>
      </c>
      <c r="E306" s="130" t="s">
        <v>1827</v>
      </c>
      <c r="F306" s="131" t="s">
        <v>1828</v>
      </c>
      <c r="G306" s="132" t="s">
        <v>307</v>
      </c>
      <c r="H306" s="133">
        <v>2</v>
      </c>
      <c r="I306" s="134"/>
      <c r="J306" s="135">
        <f>ROUND(I306*H306,2)</f>
        <v>0</v>
      </c>
      <c r="K306" s="131" t="s">
        <v>213</v>
      </c>
      <c r="L306" s="33"/>
      <c r="M306" s="136" t="s">
        <v>19</v>
      </c>
      <c r="N306" s="137" t="s">
        <v>46</v>
      </c>
      <c r="P306" s="138">
        <f>O306*H306</f>
        <v>0</v>
      </c>
      <c r="Q306" s="138">
        <v>4.0000000000000002E-4</v>
      </c>
      <c r="R306" s="138">
        <f>Q306*H306</f>
        <v>8.0000000000000004E-4</v>
      </c>
      <c r="S306" s="138">
        <v>0</v>
      </c>
      <c r="T306" s="139">
        <f>S306*H306</f>
        <v>0</v>
      </c>
      <c r="AR306" s="140" t="s">
        <v>312</v>
      </c>
      <c r="AT306" s="140" t="s">
        <v>210</v>
      </c>
      <c r="AU306" s="140" t="s">
        <v>85</v>
      </c>
      <c r="AY306" s="18" t="s">
        <v>208</v>
      </c>
      <c r="BE306" s="141">
        <f>IF(N306="základní",J306,0)</f>
        <v>0</v>
      </c>
      <c r="BF306" s="141">
        <f>IF(N306="snížená",J306,0)</f>
        <v>0</v>
      </c>
      <c r="BG306" s="141">
        <f>IF(N306="zákl. přenesená",J306,0)</f>
        <v>0</v>
      </c>
      <c r="BH306" s="141">
        <f>IF(N306="sníž. přenesená",J306,0)</f>
        <v>0</v>
      </c>
      <c r="BI306" s="141">
        <f>IF(N306="nulová",J306,0)</f>
        <v>0</v>
      </c>
      <c r="BJ306" s="18" t="s">
        <v>83</v>
      </c>
      <c r="BK306" s="141">
        <f>ROUND(I306*H306,2)</f>
        <v>0</v>
      </c>
      <c r="BL306" s="18" t="s">
        <v>312</v>
      </c>
      <c r="BM306" s="140" t="s">
        <v>1829</v>
      </c>
    </row>
    <row r="307" spans="2:65" s="1" customFormat="1" x14ac:dyDescent="0.2">
      <c r="B307" s="33"/>
      <c r="D307" s="142" t="s">
        <v>216</v>
      </c>
      <c r="F307" s="143" t="s">
        <v>1830</v>
      </c>
      <c r="I307" s="144"/>
      <c r="L307" s="33"/>
      <c r="M307" s="145"/>
      <c r="T307" s="54"/>
      <c r="AT307" s="18" t="s">
        <v>216</v>
      </c>
      <c r="AU307" s="18" t="s">
        <v>85</v>
      </c>
    </row>
    <row r="308" spans="2:65" s="13" customFormat="1" x14ac:dyDescent="0.2">
      <c r="B308" s="153"/>
      <c r="D308" s="147" t="s">
        <v>218</v>
      </c>
      <c r="E308" s="154" t="s">
        <v>19</v>
      </c>
      <c r="F308" s="155" t="s">
        <v>1826</v>
      </c>
      <c r="H308" s="156">
        <v>2</v>
      </c>
      <c r="I308" s="157"/>
      <c r="L308" s="153"/>
      <c r="M308" s="158"/>
      <c r="T308" s="159"/>
      <c r="AT308" s="154" t="s">
        <v>218</v>
      </c>
      <c r="AU308" s="154" t="s">
        <v>85</v>
      </c>
      <c r="AV308" s="13" t="s">
        <v>85</v>
      </c>
      <c r="AW308" s="13" t="s">
        <v>35</v>
      </c>
      <c r="AX308" s="13" t="s">
        <v>75</v>
      </c>
      <c r="AY308" s="154" t="s">
        <v>208</v>
      </c>
    </row>
    <row r="309" spans="2:65" s="14" customFormat="1" x14ac:dyDescent="0.2">
      <c r="B309" s="160"/>
      <c r="D309" s="147" t="s">
        <v>218</v>
      </c>
      <c r="E309" s="161" t="s">
        <v>19</v>
      </c>
      <c r="F309" s="162" t="s">
        <v>221</v>
      </c>
      <c r="H309" s="163">
        <v>2</v>
      </c>
      <c r="I309" s="164"/>
      <c r="L309" s="160"/>
      <c r="M309" s="165"/>
      <c r="T309" s="166"/>
      <c r="AT309" s="161" t="s">
        <v>218</v>
      </c>
      <c r="AU309" s="161" t="s">
        <v>85</v>
      </c>
      <c r="AV309" s="14" t="s">
        <v>214</v>
      </c>
      <c r="AW309" s="14" t="s">
        <v>35</v>
      </c>
      <c r="AX309" s="14" t="s">
        <v>83</v>
      </c>
      <c r="AY309" s="161" t="s">
        <v>208</v>
      </c>
    </row>
    <row r="310" spans="2:65" s="1" customFormat="1" ht="22.25" customHeight="1" x14ac:dyDescent="0.2">
      <c r="B310" s="33"/>
      <c r="C310" s="129" t="s">
        <v>619</v>
      </c>
      <c r="D310" s="129" t="s">
        <v>210</v>
      </c>
      <c r="E310" s="130" t="s">
        <v>1831</v>
      </c>
      <c r="F310" s="131" t="s">
        <v>1832</v>
      </c>
      <c r="G310" s="132" t="s">
        <v>307</v>
      </c>
      <c r="H310" s="133">
        <v>2</v>
      </c>
      <c r="I310" s="134"/>
      <c r="J310" s="135">
        <f>ROUND(I310*H310,2)</f>
        <v>0</v>
      </c>
      <c r="K310" s="131" t="s">
        <v>213</v>
      </c>
      <c r="L310" s="33"/>
      <c r="M310" s="136" t="s">
        <v>19</v>
      </c>
      <c r="N310" s="137" t="s">
        <v>46</v>
      </c>
      <c r="P310" s="138">
        <f>O310*H310</f>
        <v>0</v>
      </c>
      <c r="Q310" s="138">
        <v>5.6999999999999998E-4</v>
      </c>
      <c r="R310" s="138">
        <f>Q310*H310</f>
        <v>1.14E-3</v>
      </c>
      <c r="S310" s="138">
        <v>0</v>
      </c>
      <c r="T310" s="139">
        <f>S310*H310</f>
        <v>0</v>
      </c>
      <c r="AR310" s="140" t="s">
        <v>312</v>
      </c>
      <c r="AT310" s="140" t="s">
        <v>210</v>
      </c>
      <c r="AU310" s="140" t="s">
        <v>85</v>
      </c>
      <c r="AY310" s="18" t="s">
        <v>208</v>
      </c>
      <c r="BE310" s="141">
        <f>IF(N310="základní",J310,0)</f>
        <v>0</v>
      </c>
      <c r="BF310" s="141">
        <f>IF(N310="snížená",J310,0)</f>
        <v>0</v>
      </c>
      <c r="BG310" s="141">
        <f>IF(N310="zákl. přenesená",J310,0)</f>
        <v>0</v>
      </c>
      <c r="BH310" s="141">
        <f>IF(N310="sníž. přenesená",J310,0)</f>
        <v>0</v>
      </c>
      <c r="BI310" s="141">
        <f>IF(N310="nulová",J310,0)</f>
        <v>0</v>
      </c>
      <c r="BJ310" s="18" t="s">
        <v>83</v>
      </c>
      <c r="BK310" s="141">
        <f>ROUND(I310*H310,2)</f>
        <v>0</v>
      </c>
      <c r="BL310" s="18" t="s">
        <v>312</v>
      </c>
      <c r="BM310" s="140" t="s">
        <v>1833</v>
      </c>
    </row>
    <row r="311" spans="2:65" s="1" customFormat="1" x14ac:dyDescent="0.2">
      <c r="B311" s="33"/>
      <c r="D311" s="142" t="s">
        <v>216</v>
      </c>
      <c r="F311" s="143" t="s">
        <v>1834</v>
      </c>
      <c r="I311" s="144"/>
      <c r="L311" s="33"/>
      <c r="M311" s="145"/>
      <c r="T311" s="54"/>
      <c r="AT311" s="18" t="s">
        <v>216</v>
      </c>
      <c r="AU311" s="18" t="s">
        <v>85</v>
      </c>
    </row>
    <row r="312" spans="2:65" s="13" customFormat="1" x14ac:dyDescent="0.2">
      <c r="B312" s="153"/>
      <c r="D312" s="147" t="s">
        <v>218</v>
      </c>
      <c r="E312" s="154" t="s">
        <v>19</v>
      </c>
      <c r="F312" s="155" t="s">
        <v>1826</v>
      </c>
      <c r="H312" s="156">
        <v>2</v>
      </c>
      <c r="I312" s="157"/>
      <c r="L312" s="153"/>
      <c r="M312" s="158"/>
      <c r="T312" s="159"/>
      <c r="AT312" s="154" t="s">
        <v>218</v>
      </c>
      <c r="AU312" s="154" t="s">
        <v>85</v>
      </c>
      <c r="AV312" s="13" t="s">
        <v>85</v>
      </c>
      <c r="AW312" s="13" t="s">
        <v>35</v>
      </c>
      <c r="AX312" s="13" t="s">
        <v>75</v>
      </c>
      <c r="AY312" s="154" t="s">
        <v>208</v>
      </c>
    </row>
    <row r="313" spans="2:65" s="14" customFormat="1" x14ac:dyDescent="0.2">
      <c r="B313" s="160"/>
      <c r="D313" s="147" t="s">
        <v>218</v>
      </c>
      <c r="E313" s="161" t="s">
        <v>19</v>
      </c>
      <c r="F313" s="162" t="s">
        <v>221</v>
      </c>
      <c r="H313" s="163">
        <v>2</v>
      </c>
      <c r="I313" s="164"/>
      <c r="L313" s="160"/>
      <c r="M313" s="165"/>
      <c r="T313" s="166"/>
      <c r="AT313" s="161" t="s">
        <v>218</v>
      </c>
      <c r="AU313" s="161" t="s">
        <v>85</v>
      </c>
      <c r="AV313" s="14" t="s">
        <v>214</v>
      </c>
      <c r="AW313" s="14" t="s">
        <v>35</v>
      </c>
      <c r="AX313" s="14" t="s">
        <v>83</v>
      </c>
      <c r="AY313" s="161" t="s">
        <v>208</v>
      </c>
    </row>
    <row r="314" spans="2:65" s="1" customFormat="1" ht="22.25" customHeight="1" x14ac:dyDescent="0.2">
      <c r="B314" s="33"/>
      <c r="C314" s="129" t="s">
        <v>637</v>
      </c>
      <c r="D314" s="129" t="s">
        <v>210</v>
      </c>
      <c r="E314" s="130" t="s">
        <v>1835</v>
      </c>
      <c r="F314" s="131" t="s">
        <v>1836</v>
      </c>
      <c r="G314" s="132" t="s">
        <v>1783</v>
      </c>
      <c r="H314" s="133">
        <v>1</v>
      </c>
      <c r="I314" s="134"/>
      <c r="J314" s="135">
        <f>ROUND(I314*H314,2)</f>
        <v>0</v>
      </c>
      <c r="K314" s="131" t="s">
        <v>213</v>
      </c>
      <c r="L314" s="33"/>
      <c r="M314" s="136" t="s">
        <v>19</v>
      </c>
      <c r="N314" s="137" t="s">
        <v>46</v>
      </c>
      <c r="P314" s="138">
        <f>O314*H314</f>
        <v>0</v>
      </c>
      <c r="Q314" s="138">
        <v>2.8129999999999999E-2</v>
      </c>
      <c r="R314" s="138">
        <f>Q314*H314</f>
        <v>2.8129999999999999E-2</v>
      </c>
      <c r="S314" s="138">
        <v>0</v>
      </c>
      <c r="T314" s="139">
        <f>S314*H314</f>
        <v>0</v>
      </c>
      <c r="AR314" s="140" t="s">
        <v>312</v>
      </c>
      <c r="AT314" s="140" t="s">
        <v>210</v>
      </c>
      <c r="AU314" s="140" t="s">
        <v>85</v>
      </c>
      <c r="AY314" s="18" t="s">
        <v>208</v>
      </c>
      <c r="BE314" s="141">
        <f>IF(N314="základní",J314,0)</f>
        <v>0</v>
      </c>
      <c r="BF314" s="141">
        <f>IF(N314="snížená",J314,0)</f>
        <v>0</v>
      </c>
      <c r="BG314" s="141">
        <f>IF(N314="zákl. přenesená",J314,0)</f>
        <v>0</v>
      </c>
      <c r="BH314" s="141">
        <f>IF(N314="sníž. přenesená",J314,0)</f>
        <v>0</v>
      </c>
      <c r="BI314" s="141">
        <f>IF(N314="nulová",J314,0)</f>
        <v>0</v>
      </c>
      <c r="BJ314" s="18" t="s">
        <v>83</v>
      </c>
      <c r="BK314" s="141">
        <f>ROUND(I314*H314,2)</f>
        <v>0</v>
      </c>
      <c r="BL314" s="18" t="s">
        <v>312</v>
      </c>
      <c r="BM314" s="140" t="s">
        <v>1837</v>
      </c>
    </row>
    <row r="315" spans="2:65" s="1" customFormat="1" x14ac:dyDescent="0.2">
      <c r="B315" s="33"/>
      <c r="D315" s="142" t="s">
        <v>216</v>
      </c>
      <c r="F315" s="143" t="s">
        <v>1838</v>
      </c>
      <c r="I315" s="144"/>
      <c r="L315" s="33"/>
      <c r="M315" s="145"/>
      <c r="T315" s="54"/>
      <c r="AT315" s="18" t="s">
        <v>216</v>
      </c>
      <c r="AU315" s="18" t="s">
        <v>85</v>
      </c>
    </row>
    <row r="316" spans="2:65" s="1" customFormat="1" ht="15.75" customHeight="1" x14ac:dyDescent="0.2">
      <c r="B316" s="33"/>
      <c r="C316" s="129" t="s">
        <v>642</v>
      </c>
      <c r="D316" s="129" t="s">
        <v>210</v>
      </c>
      <c r="E316" s="130" t="s">
        <v>1839</v>
      </c>
      <c r="F316" s="131" t="s">
        <v>1840</v>
      </c>
      <c r="G316" s="132" t="s">
        <v>307</v>
      </c>
      <c r="H316" s="133">
        <v>1</v>
      </c>
      <c r="I316" s="134"/>
      <c r="J316" s="135">
        <f>ROUND(I316*H316,2)</f>
        <v>0</v>
      </c>
      <c r="K316" s="131" t="s">
        <v>19</v>
      </c>
      <c r="L316" s="33"/>
      <c r="M316" s="136" t="s">
        <v>19</v>
      </c>
      <c r="N316" s="137" t="s">
        <v>46</v>
      </c>
      <c r="P316" s="138">
        <f>O316*H316</f>
        <v>0</v>
      </c>
      <c r="Q316" s="138">
        <v>0</v>
      </c>
      <c r="R316" s="138">
        <f>Q316*H316</f>
        <v>0</v>
      </c>
      <c r="S316" s="138">
        <v>7.2199999999999999E-3</v>
      </c>
      <c r="T316" s="139">
        <f>S316*H316</f>
        <v>7.2199999999999999E-3</v>
      </c>
      <c r="AR316" s="140" t="s">
        <v>312</v>
      </c>
      <c r="AT316" s="140" t="s">
        <v>210</v>
      </c>
      <c r="AU316" s="140" t="s">
        <v>85</v>
      </c>
      <c r="AY316" s="18" t="s">
        <v>208</v>
      </c>
      <c r="BE316" s="141">
        <f>IF(N316="základní",J316,0)</f>
        <v>0</v>
      </c>
      <c r="BF316" s="141">
        <f>IF(N316="snížená",J316,0)</f>
        <v>0</v>
      </c>
      <c r="BG316" s="141">
        <f>IF(N316="zákl. přenesená",J316,0)</f>
        <v>0</v>
      </c>
      <c r="BH316" s="141">
        <f>IF(N316="sníž. přenesená",J316,0)</f>
        <v>0</v>
      </c>
      <c r="BI316" s="141">
        <f>IF(N316="nulová",J316,0)</f>
        <v>0</v>
      </c>
      <c r="BJ316" s="18" t="s">
        <v>83</v>
      </c>
      <c r="BK316" s="141">
        <f>ROUND(I316*H316,2)</f>
        <v>0</v>
      </c>
      <c r="BL316" s="18" t="s">
        <v>312</v>
      </c>
      <c r="BM316" s="140" t="s">
        <v>1841</v>
      </c>
    </row>
    <row r="317" spans="2:65" s="1" customFormat="1" ht="22.25" customHeight="1" x14ac:dyDescent="0.2">
      <c r="B317" s="33"/>
      <c r="C317" s="129" t="s">
        <v>648</v>
      </c>
      <c r="D317" s="129" t="s">
        <v>210</v>
      </c>
      <c r="E317" s="130" t="s">
        <v>1842</v>
      </c>
      <c r="F317" s="131" t="s">
        <v>1843</v>
      </c>
      <c r="G317" s="132" t="s">
        <v>123</v>
      </c>
      <c r="H317" s="133">
        <v>49</v>
      </c>
      <c r="I317" s="134"/>
      <c r="J317" s="135">
        <f>ROUND(I317*H317,2)</f>
        <v>0</v>
      </c>
      <c r="K317" s="131" t="s">
        <v>213</v>
      </c>
      <c r="L317" s="33"/>
      <c r="M317" s="136" t="s">
        <v>19</v>
      </c>
      <c r="N317" s="137" t="s">
        <v>46</v>
      </c>
      <c r="P317" s="138">
        <f>O317*H317</f>
        <v>0</v>
      </c>
      <c r="Q317" s="138">
        <v>1.0000000000000001E-5</v>
      </c>
      <c r="R317" s="138">
        <f>Q317*H317</f>
        <v>4.9000000000000009E-4</v>
      </c>
      <c r="S317" s="138">
        <v>0</v>
      </c>
      <c r="T317" s="139">
        <f>S317*H317</f>
        <v>0</v>
      </c>
      <c r="AR317" s="140" t="s">
        <v>312</v>
      </c>
      <c r="AT317" s="140" t="s">
        <v>210</v>
      </c>
      <c r="AU317" s="140" t="s">
        <v>85</v>
      </c>
      <c r="AY317" s="18" t="s">
        <v>208</v>
      </c>
      <c r="BE317" s="141">
        <f>IF(N317="základní",J317,0)</f>
        <v>0</v>
      </c>
      <c r="BF317" s="141">
        <f>IF(N317="snížená",J317,0)</f>
        <v>0</v>
      </c>
      <c r="BG317" s="141">
        <f>IF(N317="zákl. přenesená",J317,0)</f>
        <v>0</v>
      </c>
      <c r="BH317" s="141">
        <f>IF(N317="sníž. přenesená",J317,0)</f>
        <v>0</v>
      </c>
      <c r="BI317" s="141">
        <f>IF(N317="nulová",J317,0)</f>
        <v>0</v>
      </c>
      <c r="BJ317" s="18" t="s">
        <v>83</v>
      </c>
      <c r="BK317" s="141">
        <f>ROUND(I317*H317,2)</f>
        <v>0</v>
      </c>
      <c r="BL317" s="18" t="s">
        <v>312</v>
      </c>
      <c r="BM317" s="140" t="s">
        <v>1844</v>
      </c>
    </row>
    <row r="318" spans="2:65" s="1" customFormat="1" x14ac:dyDescent="0.2">
      <c r="B318" s="33"/>
      <c r="D318" s="142" t="s">
        <v>216</v>
      </c>
      <c r="F318" s="143" t="s">
        <v>1845</v>
      </c>
      <c r="I318" s="144"/>
      <c r="L318" s="33"/>
      <c r="M318" s="145"/>
      <c r="T318" s="54"/>
      <c r="AT318" s="18" t="s">
        <v>216</v>
      </c>
      <c r="AU318" s="18" t="s">
        <v>85</v>
      </c>
    </row>
    <row r="319" spans="2:65" s="13" customFormat="1" x14ac:dyDescent="0.2">
      <c r="B319" s="153"/>
      <c r="D319" s="147" t="s">
        <v>218</v>
      </c>
      <c r="E319" s="154" t="s">
        <v>19</v>
      </c>
      <c r="F319" s="155" t="s">
        <v>1846</v>
      </c>
      <c r="H319" s="156">
        <v>49</v>
      </c>
      <c r="I319" s="157"/>
      <c r="L319" s="153"/>
      <c r="M319" s="158"/>
      <c r="T319" s="159"/>
      <c r="AT319" s="154" t="s">
        <v>218</v>
      </c>
      <c r="AU319" s="154" t="s">
        <v>85</v>
      </c>
      <c r="AV319" s="13" t="s">
        <v>85</v>
      </c>
      <c r="AW319" s="13" t="s">
        <v>35</v>
      </c>
      <c r="AX319" s="13" t="s">
        <v>75</v>
      </c>
      <c r="AY319" s="154" t="s">
        <v>208</v>
      </c>
    </row>
    <row r="320" spans="2:65" s="14" customFormat="1" x14ac:dyDescent="0.2">
      <c r="B320" s="160"/>
      <c r="D320" s="147" t="s">
        <v>218</v>
      </c>
      <c r="E320" s="161" t="s">
        <v>19</v>
      </c>
      <c r="F320" s="162" t="s">
        <v>221</v>
      </c>
      <c r="H320" s="163">
        <v>49</v>
      </c>
      <c r="I320" s="164"/>
      <c r="L320" s="160"/>
      <c r="M320" s="165"/>
      <c r="T320" s="166"/>
      <c r="AT320" s="161" t="s">
        <v>218</v>
      </c>
      <c r="AU320" s="161" t="s">
        <v>85</v>
      </c>
      <c r="AV320" s="14" t="s">
        <v>214</v>
      </c>
      <c r="AW320" s="14" t="s">
        <v>35</v>
      </c>
      <c r="AX320" s="14" t="s">
        <v>83</v>
      </c>
      <c r="AY320" s="161" t="s">
        <v>208</v>
      </c>
    </row>
    <row r="321" spans="2:65" s="1" customFormat="1" ht="24.75" customHeight="1" x14ac:dyDescent="0.2">
      <c r="B321" s="33"/>
      <c r="C321" s="129" t="s">
        <v>654</v>
      </c>
      <c r="D321" s="129" t="s">
        <v>210</v>
      </c>
      <c r="E321" s="130" t="s">
        <v>1847</v>
      </c>
      <c r="F321" s="131" t="s">
        <v>1848</v>
      </c>
      <c r="G321" s="132" t="s">
        <v>123</v>
      </c>
      <c r="H321" s="133">
        <v>49</v>
      </c>
      <c r="I321" s="134"/>
      <c r="J321" s="135">
        <f>ROUND(I321*H321,2)</f>
        <v>0</v>
      </c>
      <c r="K321" s="131" t="s">
        <v>213</v>
      </c>
      <c r="L321" s="33"/>
      <c r="M321" s="136" t="s">
        <v>19</v>
      </c>
      <c r="N321" s="137" t="s">
        <v>46</v>
      </c>
      <c r="P321" s="138">
        <f>O321*H321</f>
        <v>0</v>
      </c>
      <c r="Q321" s="138">
        <v>2.0000000000000002E-5</v>
      </c>
      <c r="R321" s="138">
        <f>Q321*H321</f>
        <v>9.8000000000000019E-4</v>
      </c>
      <c r="S321" s="138">
        <v>0</v>
      </c>
      <c r="T321" s="139">
        <f>S321*H321</f>
        <v>0</v>
      </c>
      <c r="AR321" s="140" t="s">
        <v>312</v>
      </c>
      <c r="AT321" s="140" t="s">
        <v>210</v>
      </c>
      <c r="AU321" s="140" t="s">
        <v>85</v>
      </c>
      <c r="AY321" s="18" t="s">
        <v>208</v>
      </c>
      <c r="BE321" s="141">
        <f>IF(N321="základní",J321,0)</f>
        <v>0</v>
      </c>
      <c r="BF321" s="141">
        <f>IF(N321="snížená",J321,0)</f>
        <v>0</v>
      </c>
      <c r="BG321" s="141">
        <f>IF(N321="zákl. přenesená",J321,0)</f>
        <v>0</v>
      </c>
      <c r="BH321" s="141">
        <f>IF(N321="sníž. přenesená",J321,0)</f>
        <v>0</v>
      </c>
      <c r="BI321" s="141">
        <f>IF(N321="nulová",J321,0)</f>
        <v>0</v>
      </c>
      <c r="BJ321" s="18" t="s">
        <v>83</v>
      </c>
      <c r="BK321" s="141">
        <f>ROUND(I321*H321,2)</f>
        <v>0</v>
      </c>
      <c r="BL321" s="18" t="s">
        <v>312</v>
      </c>
      <c r="BM321" s="140" t="s">
        <v>1849</v>
      </c>
    </row>
    <row r="322" spans="2:65" s="1" customFormat="1" x14ac:dyDescent="0.2">
      <c r="B322" s="33"/>
      <c r="D322" s="142" t="s">
        <v>216</v>
      </c>
      <c r="F322" s="143" t="s">
        <v>1850</v>
      </c>
      <c r="I322" s="144"/>
      <c r="L322" s="33"/>
      <c r="M322" s="145"/>
      <c r="T322" s="54"/>
      <c r="AT322" s="18" t="s">
        <v>216</v>
      </c>
      <c r="AU322" s="18" t="s">
        <v>85</v>
      </c>
    </row>
    <row r="323" spans="2:65" s="1" customFormat="1" ht="24.75" customHeight="1" x14ac:dyDescent="0.2">
      <c r="B323" s="33"/>
      <c r="C323" s="129" t="s">
        <v>659</v>
      </c>
      <c r="D323" s="129" t="s">
        <v>210</v>
      </c>
      <c r="E323" s="130" t="s">
        <v>1851</v>
      </c>
      <c r="F323" s="131" t="s">
        <v>1852</v>
      </c>
      <c r="G323" s="132" t="s">
        <v>264</v>
      </c>
      <c r="H323" s="133">
        <v>8.3000000000000004E-2</v>
      </c>
      <c r="I323" s="134"/>
      <c r="J323" s="135">
        <f>ROUND(I323*H323,2)</f>
        <v>0</v>
      </c>
      <c r="K323" s="131" t="s">
        <v>213</v>
      </c>
      <c r="L323" s="33"/>
      <c r="M323" s="136" t="s">
        <v>19</v>
      </c>
      <c r="N323" s="137" t="s">
        <v>46</v>
      </c>
      <c r="P323" s="138">
        <f>O323*H323</f>
        <v>0</v>
      </c>
      <c r="Q323" s="138">
        <v>0</v>
      </c>
      <c r="R323" s="138">
        <f>Q323*H323</f>
        <v>0</v>
      </c>
      <c r="S323" s="138">
        <v>0</v>
      </c>
      <c r="T323" s="139">
        <f>S323*H323</f>
        <v>0</v>
      </c>
      <c r="AR323" s="140" t="s">
        <v>312</v>
      </c>
      <c r="AT323" s="140" t="s">
        <v>210</v>
      </c>
      <c r="AU323" s="140" t="s">
        <v>85</v>
      </c>
      <c r="AY323" s="18" t="s">
        <v>208</v>
      </c>
      <c r="BE323" s="141">
        <f>IF(N323="základní",J323,0)</f>
        <v>0</v>
      </c>
      <c r="BF323" s="141">
        <f>IF(N323="snížená",J323,0)</f>
        <v>0</v>
      </c>
      <c r="BG323" s="141">
        <f>IF(N323="zákl. přenesená",J323,0)</f>
        <v>0</v>
      </c>
      <c r="BH323" s="141">
        <f>IF(N323="sníž. přenesená",J323,0)</f>
        <v>0</v>
      </c>
      <c r="BI323" s="141">
        <f>IF(N323="nulová",J323,0)</f>
        <v>0</v>
      </c>
      <c r="BJ323" s="18" t="s">
        <v>83</v>
      </c>
      <c r="BK323" s="141">
        <f>ROUND(I323*H323,2)</f>
        <v>0</v>
      </c>
      <c r="BL323" s="18" t="s">
        <v>312</v>
      </c>
      <c r="BM323" s="140" t="s">
        <v>1853</v>
      </c>
    </row>
    <row r="324" spans="2:65" s="1" customFormat="1" x14ac:dyDescent="0.2">
      <c r="B324" s="33"/>
      <c r="D324" s="142" t="s">
        <v>216</v>
      </c>
      <c r="F324" s="143" t="s">
        <v>1854</v>
      </c>
      <c r="I324" s="144"/>
      <c r="L324" s="33"/>
      <c r="M324" s="145"/>
      <c r="T324" s="54"/>
      <c r="AT324" s="18" t="s">
        <v>216</v>
      </c>
      <c r="AU324" s="18" t="s">
        <v>85</v>
      </c>
    </row>
    <row r="325" spans="2:65" s="11" customFormat="1" ht="22.75" customHeight="1" x14ac:dyDescent="0.25">
      <c r="B325" s="117"/>
      <c r="D325" s="118" t="s">
        <v>74</v>
      </c>
      <c r="E325" s="127" t="s">
        <v>1855</v>
      </c>
      <c r="F325" s="127" t="s">
        <v>1856</v>
      </c>
      <c r="I325" s="120"/>
      <c r="J325" s="128">
        <f>BK325</f>
        <v>0</v>
      </c>
      <c r="L325" s="117"/>
      <c r="M325" s="122"/>
      <c r="P325" s="123">
        <f>SUM(P326:P338)</f>
        <v>0</v>
      </c>
      <c r="R325" s="123">
        <f>SUM(R326:R338)</f>
        <v>3.2979999999999995E-2</v>
      </c>
      <c r="T325" s="124">
        <f>SUM(T326:T338)</f>
        <v>0</v>
      </c>
      <c r="AR325" s="118" t="s">
        <v>85</v>
      </c>
      <c r="AT325" s="125" t="s">
        <v>74</v>
      </c>
      <c r="AU325" s="125" t="s">
        <v>83</v>
      </c>
      <c r="AY325" s="118" t="s">
        <v>208</v>
      </c>
      <c r="BK325" s="126">
        <f>SUM(BK326:BK338)</f>
        <v>0</v>
      </c>
    </row>
    <row r="326" spans="2:65" s="1" customFormat="1" ht="24.75" customHeight="1" x14ac:dyDescent="0.2">
      <c r="B326" s="33"/>
      <c r="C326" s="129" t="s">
        <v>666</v>
      </c>
      <c r="D326" s="129" t="s">
        <v>210</v>
      </c>
      <c r="E326" s="130" t="s">
        <v>1857</v>
      </c>
      <c r="F326" s="131" t="s">
        <v>1858</v>
      </c>
      <c r="G326" s="132" t="s">
        <v>1783</v>
      </c>
      <c r="H326" s="133">
        <v>1</v>
      </c>
      <c r="I326" s="134"/>
      <c r="J326" s="135">
        <f>ROUND(I326*H326,2)</f>
        <v>0</v>
      </c>
      <c r="K326" s="131" t="s">
        <v>213</v>
      </c>
      <c r="L326" s="33"/>
      <c r="M326" s="136" t="s">
        <v>19</v>
      </c>
      <c r="N326" s="137" t="s">
        <v>46</v>
      </c>
      <c r="P326" s="138">
        <f>O326*H326</f>
        <v>0</v>
      </c>
      <c r="Q326" s="138">
        <v>2.64E-3</v>
      </c>
      <c r="R326" s="138">
        <f>Q326*H326</f>
        <v>2.64E-3</v>
      </c>
      <c r="S326" s="138">
        <v>0</v>
      </c>
      <c r="T326" s="139">
        <f>S326*H326</f>
        <v>0</v>
      </c>
      <c r="AR326" s="140" t="s">
        <v>312</v>
      </c>
      <c r="AT326" s="140" t="s">
        <v>210</v>
      </c>
      <c r="AU326" s="140" t="s">
        <v>85</v>
      </c>
      <c r="AY326" s="18" t="s">
        <v>208</v>
      </c>
      <c r="BE326" s="141">
        <f>IF(N326="základní",J326,0)</f>
        <v>0</v>
      </c>
      <c r="BF326" s="141">
        <f>IF(N326="snížená",J326,0)</f>
        <v>0</v>
      </c>
      <c r="BG326" s="141">
        <f>IF(N326="zákl. přenesená",J326,0)</f>
        <v>0</v>
      </c>
      <c r="BH326" s="141">
        <f>IF(N326="sníž. přenesená",J326,0)</f>
        <v>0</v>
      </c>
      <c r="BI326" s="141">
        <f>IF(N326="nulová",J326,0)</f>
        <v>0</v>
      </c>
      <c r="BJ326" s="18" t="s">
        <v>83</v>
      </c>
      <c r="BK326" s="141">
        <f>ROUND(I326*H326,2)</f>
        <v>0</v>
      </c>
      <c r="BL326" s="18" t="s">
        <v>312</v>
      </c>
      <c r="BM326" s="140" t="s">
        <v>1859</v>
      </c>
    </row>
    <row r="327" spans="2:65" s="1" customFormat="1" x14ac:dyDescent="0.2">
      <c r="B327" s="33"/>
      <c r="D327" s="142" t="s">
        <v>216</v>
      </c>
      <c r="F327" s="143" t="s">
        <v>1860</v>
      </c>
      <c r="I327" s="144"/>
      <c r="L327" s="33"/>
      <c r="M327" s="145"/>
      <c r="T327" s="54"/>
      <c r="AT327" s="18" t="s">
        <v>216</v>
      </c>
      <c r="AU327" s="18" t="s">
        <v>85</v>
      </c>
    </row>
    <row r="328" spans="2:65" s="13" customFormat="1" x14ac:dyDescent="0.2">
      <c r="B328" s="153"/>
      <c r="D328" s="147" t="s">
        <v>218</v>
      </c>
      <c r="E328" s="154" t="s">
        <v>19</v>
      </c>
      <c r="F328" s="155" t="s">
        <v>1861</v>
      </c>
      <c r="H328" s="156">
        <v>1</v>
      </c>
      <c r="I328" s="157"/>
      <c r="L328" s="153"/>
      <c r="M328" s="158"/>
      <c r="T328" s="159"/>
      <c r="AT328" s="154" t="s">
        <v>218</v>
      </c>
      <c r="AU328" s="154" t="s">
        <v>85</v>
      </c>
      <c r="AV328" s="13" t="s">
        <v>85</v>
      </c>
      <c r="AW328" s="13" t="s">
        <v>35</v>
      </c>
      <c r="AX328" s="13" t="s">
        <v>75</v>
      </c>
      <c r="AY328" s="154" t="s">
        <v>208</v>
      </c>
    </row>
    <row r="329" spans="2:65" s="14" customFormat="1" x14ac:dyDescent="0.2">
      <c r="B329" s="160"/>
      <c r="D329" s="147" t="s">
        <v>218</v>
      </c>
      <c r="E329" s="161" t="s">
        <v>19</v>
      </c>
      <c r="F329" s="162" t="s">
        <v>221</v>
      </c>
      <c r="H329" s="163">
        <v>1</v>
      </c>
      <c r="I329" s="164"/>
      <c r="L329" s="160"/>
      <c r="M329" s="165"/>
      <c r="T329" s="166"/>
      <c r="AT329" s="161" t="s">
        <v>218</v>
      </c>
      <c r="AU329" s="161" t="s">
        <v>85</v>
      </c>
      <c r="AV329" s="14" t="s">
        <v>214</v>
      </c>
      <c r="AW329" s="14" t="s">
        <v>35</v>
      </c>
      <c r="AX329" s="14" t="s">
        <v>83</v>
      </c>
      <c r="AY329" s="161" t="s">
        <v>208</v>
      </c>
    </row>
    <row r="330" spans="2:65" s="1" customFormat="1" ht="15.75" customHeight="1" x14ac:dyDescent="0.2">
      <c r="B330" s="33"/>
      <c r="C330" s="129" t="s">
        <v>673</v>
      </c>
      <c r="D330" s="129" t="s">
        <v>210</v>
      </c>
      <c r="E330" s="130" t="s">
        <v>1862</v>
      </c>
      <c r="F330" s="131" t="s">
        <v>1863</v>
      </c>
      <c r="G330" s="132" t="s">
        <v>1783</v>
      </c>
      <c r="H330" s="133">
        <v>1</v>
      </c>
      <c r="I330" s="134"/>
      <c r="J330" s="135">
        <f>ROUND(I330*H330,2)</f>
        <v>0</v>
      </c>
      <c r="K330" s="131" t="s">
        <v>19</v>
      </c>
      <c r="L330" s="33"/>
      <c r="M330" s="136" t="s">
        <v>19</v>
      </c>
      <c r="N330" s="137" t="s">
        <v>46</v>
      </c>
      <c r="P330" s="138">
        <f>O330*H330</f>
        <v>0</v>
      </c>
      <c r="Q330" s="138">
        <v>0</v>
      </c>
      <c r="R330" s="138">
        <f>Q330*H330</f>
        <v>0</v>
      </c>
      <c r="S330" s="138">
        <v>0</v>
      </c>
      <c r="T330" s="139">
        <f>S330*H330</f>
        <v>0</v>
      </c>
      <c r="AR330" s="140" t="s">
        <v>312</v>
      </c>
      <c r="AT330" s="140" t="s">
        <v>210</v>
      </c>
      <c r="AU330" s="140" t="s">
        <v>85</v>
      </c>
      <c r="AY330" s="18" t="s">
        <v>208</v>
      </c>
      <c r="BE330" s="141">
        <f>IF(N330="základní",J330,0)</f>
        <v>0</v>
      </c>
      <c r="BF330" s="141">
        <f>IF(N330="snížená",J330,0)</f>
        <v>0</v>
      </c>
      <c r="BG330" s="141">
        <f>IF(N330="zákl. přenesená",J330,0)</f>
        <v>0</v>
      </c>
      <c r="BH330" s="141">
        <f>IF(N330="sníž. přenesená",J330,0)</f>
        <v>0</v>
      </c>
      <c r="BI330" s="141">
        <f>IF(N330="nulová",J330,0)</f>
        <v>0</v>
      </c>
      <c r="BJ330" s="18" t="s">
        <v>83</v>
      </c>
      <c r="BK330" s="141">
        <f>ROUND(I330*H330,2)</f>
        <v>0</v>
      </c>
      <c r="BL330" s="18" t="s">
        <v>312</v>
      </c>
      <c r="BM330" s="140" t="s">
        <v>1864</v>
      </c>
    </row>
    <row r="331" spans="2:65" s="13" customFormat="1" x14ac:dyDescent="0.2">
      <c r="B331" s="153"/>
      <c r="D331" s="147" t="s">
        <v>218</v>
      </c>
      <c r="E331" s="154" t="s">
        <v>19</v>
      </c>
      <c r="F331" s="155" t="s">
        <v>1865</v>
      </c>
      <c r="H331" s="156">
        <v>1</v>
      </c>
      <c r="I331" s="157"/>
      <c r="L331" s="153"/>
      <c r="M331" s="158"/>
      <c r="T331" s="159"/>
      <c r="AT331" s="154" t="s">
        <v>218</v>
      </c>
      <c r="AU331" s="154" t="s">
        <v>85</v>
      </c>
      <c r="AV331" s="13" t="s">
        <v>85</v>
      </c>
      <c r="AW331" s="13" t="s">
        <v>35</v>
      </c>
      <c r="AX331" s="13" t="s">
        <v>75</v>
      </c>
      <c r="AY331" s="154" t="s">
        <v>208</v>
      </c>
    </row>
    <row r="332" spans="2:65" s="14" customFormat="1" x14ac:dyDescent="0.2">
      <c r="B332" s="160"/>
      <c r="D332" s="147" t="s">
        <v>218</v>
      </c>
      <c r="E332" s="161" t="s">
        <v>19</v>
      </c>
      <c r="F332" s="162" t="s">
        <v>221</v>
      </c>
      <c r="H332" s="163">
        <v>1</v>
      </c>
      <c r="I332" s="164"/>
      <c r="L332" s="160"/>
      <c r="M332" s="165"/>
      <c r="T332" s="166"/>
      <c r="AT332" s="161" t="s">
        <v>218</v>
      </c>
      <c r="AU332" s="161" t="s">
        <v>85</v>
      </c>
      <c r="AV332" s="14" t="s">
        <v>214</v>
      </c>
      <c r="AW332" s="14" t="s">
        <v>35</v>
      </c>
      <c r="AX332" s="14" t="s">
        <v>83</v>
      </c>
      <c r="AY332" s="161" t="s">
        <v>208</v>
      </c>
    </row>
    <row r="333" spans="2:65" s="1" customFormat="1" ht="24.75" customHeight="1" x14ac:dyDescent="0.2">
      <c r="B333" s="33"/>
      <c r="C333" s="129" t="s">
        <v>677</v>
      </c>
      <c r="D333" s="129" t="s">
        <v>210</v>
      </c>
      <c r="E333" s="130" t="s">
        <v>1866</v>
      </c>
      <c r="F333" s="131" t="s">
        <v>1867</v>
      </c>
      <c r="G333" s="132" t="s">
        <v>1783</v>
      </c>
      <c r="H333" s="133">
        <v>1</v>
      </c>
      <c r="I333" s="134"/>
      <c r="J333" s="135">
        <f>ROUND(I333*H333,2)</f>
        <v>0</v>
      </c>
      <c r="K333" s="131" t="s">
        <v>213</v>
      </c>
      <c r="L333" s="33"/>
      <c r="M333" s="136" t="s">
        <v>19</v>
      </c>
      <c r="N333" s="137" t="s">
        <v>46</v>
      </c>
      <c r="P333" s="138">
        <f>O333*H333</f>
        <v>0</v>
      </c>
      <c r="Q333" s="138">
        <v>3.0339999999999999E-2</v>
      </c>
      <c r="R333" s="138">
        <f>Q333*H333</f>
        <v>3.0339999999999999E-2</v>
      </c>
      <c r="S333" s="138">
        <v>0</v>
      </c>
      <c r="T333" s="139">
        <f>S333*H333</f>
        <v>0</v>
      </c>
      <c r="AR333" s="140" t="s">
        <v>312</v>
      </c>
      <c r="AT333" s="140" t="s">
        <v>210</v>
      </c>
      <c r="AU333" s="140" t="s">
        <v>85</v>
      </c>
      <c r="AY333" s="18" t="s">
        <v>208</v>
      </c>
      <c r="BE333" s="141">
        <f>IF(N333="základní",J333,0)</f>
        <v>0</v>
      </c>
      <c r="BF333" s="141">
        <f>IF(N333="snížená",J333,0)</f>
        <v>0</v>
      </c>
      <c r="BG333" s="141">
        <f>IF(N333="zákl. přenesená",J333,0)</f>
        <v>0</v>
      </c>
      <c r="BH333" s="141">
        <f>IF(N333="sníž. přenesená",J333,0)</f>
        <v>0</v>
      </c>
      <c r="BI333" s="141">
        <f>IF(N333="nulová",J333,0)</f>
        <v>0</v>
      </c>
      <c r="BJ333" s="18" t="s">
        <v>83</v>
      </c>
      <c r="BK333" s="141">
        <f>ROUND(I333*H333,2)</f>
        <v>0</v>
      </c>
      <c r="BL333" s="18" t="s">
        <v>312</v>
      </c>
      <c r="BM333" s="140" t="s">
        <v>1868</v>
      </c>
    </row>
    <row r="334" spans="2:65" s="1" customFormat="1" x14ac:dyDescent="0.2">
      <c r="B334" s="33"/>
      <c r="D334" s="142" t="s">
        <v>216</v>
      </c>
      <c r="F334" s="143" t="s">
        <v>1869</v>
      </c>
      <c r="I334" s="144"/>
      <c r="L334" s="33"/>
      <c r="M334" s="145"/>
      <c r="T334" s="54"/>
      <c r="AT334" s="18" t="s">
        <v>216</v>
      </c>
      <c r="AU334" s="18" t="s">
        <v>85</v>
      </c>
    </row>
    <row r="335" spans="2:65" s="13" customFormat="1" x14ac:dyDescent="0.2">
      <c r="B335" s="153"/>
      <c r="D335" s="147" t="s">
        <v>218</v>
      </c>
      <c r="E335" s="154" t="s">
        <v>19</v>
      </c>
      <c r="F335" s="155" t="s">
        <v>1861</v>
      </c>
      <c r="H335" s="156">
        <v>1</v>
      </c>
      <c r="I335" s="157"/>
      <c r="L335" s="153"/>
      <c r="M335" s="158"/>
      <c r="T335" s="159"/>
      <c r="AT335" s="154" t="s">
        <v>218</v>
      </c>
      <c r="AU335" s="154" t="s">
        <v>85</v>
      </c>
      <c r="AV335" s="13" t="s">
        <v>85</v>
      </c>
      <c r="AW335" s="13" t="s">
        <v>35</v>
      </c>
      <c r="AX335" s="13" t="s">
        <v>75</v>
      </c>
      <c r="AY335" s="154" t="s">
        <v>208</v>
      </c>
    </row>
    <row r="336" spans="2:65" s="14" customFormat="1" x14ac:dyDescent="0.2">
      <c r="B336" s="160"/>
      <c r="D336" s="147" t="s">
        <v>218</v>
      </c>
      <c r="E336" s="161" t="s">
        <v>19</v>
      </c>
      <c r="F336" s="162" t="s">
        <v>221</v>
      </c>
      <c r="H336" s="163">
        <v>1</v>
      </c>
      <c r="I336" s="164"/>
      <c r="L336" s="160"/>
      <c r="M336" s="165"/>
      <c r="T336" s="166"/>
      <c r="AT336" s="161" t="s">
        <v>218</v>
      </c>
      <c r="AU336" s="161" t="s">
        <v>85</v>
      </c>
      <c r="AV336" s="14" t="s">
        <v>214</v>
      </c>
      <c r="AW336" s="14" t="s">
        <v>35</v>
      </c>
      <c r="AX336" s="14" t="s">
        <v>83</v>
      </c>
      <c r="AY336" s="161" t="s">
        <v>208</v>
      </c>
    </row>
    <row r="337" spans="2:65" s="1" customFormat="1" ht="24.75" customHeight="1" x14ac:dyDescent="0.2">
      <c r="B337" s="33"/>
      <c r="C337" s="129" t="s">
        <v>684</v>
      </c>
      <c r="D337" s="129" t="s">
        <v>210</v>
      </c>
      <c r="E337" s="130" t="s">
        <v>1870</v>
      </c>
      <c r="F337" s="131" t="s">
        <v>1871</v>
      </c>
      <c r="G337" s="132" t="s">
        <v>264</v>
      </c>
      <c r="H337" s="133">
        <v>3.3000000000000002E-2</v>
      </c>
      <c r="I337" s="134"/>
      <c r="J337" s="135">
        <f>ROUND(I337*H337,2)</f>
        <v>0</v>
      </c>
      <c r="K337" s="131" t="s">
        <v>213</v>
      </c>
      <c r="L337" s="33"/>
      <c r="M337" s="136" t="s">
        <v>19</v>
      </c>
      <c r="N337" s="137" t="s">
        <v>46</v>
      </c>
      <c r="P337" s="138">
        <f>O337*H337</f>
        <v>0</v>
      </c>
      <c r="Q337" s="138">
        <v>0</v>
      </c>
      <c r="R337" s="138">
        <f>Q337*H337</f>
        <v>0</v>
      </c>
      <c r="S337" s="138">
        <v>0</v>
      </c>
      <c r="T337" s="139">
        <f>S337*H337</f>
        <v>0</v>
      </c>
      <c r="AR337" s="140" t="s">
        <v>312</v>
      </c>
      <c r="AT337" s="140" t="s">
        <v>210</v>
      </c>
      <c r="AU337" s="140" t="s">
        <v>85</v>
      </c>
      <c r="AY337" s="18" t="s">
        <v>208</v>
      </c>
      <c r="BE337" s="141">
        <f>IF(N337="základní",J337,0)</f>
        <v>0</v>
      </c>
      <c r="BF337" s="141">
        <f>IF(N337="snížená",J337,0)</f>
        <v>0</v>
      </c>
      <c r="BG337" s="141">
        <f>IF(N337="zákl. přenesená",J337,0)</f>
        <v>0</v>
      </c>
      <c r="BH337" s="141">
        <f>IF(N337="sníž. přenesená",J337,0)</f>
        <v>0</v>
      </c>
      <c r="BI337" s="141">
        <f>IF(N337="nulová",J337,0)</f>
        <v>0</v>
      </c>
      <c r="BJ337" s="18" t="s">
        <v>83</v>
      </c>
      <c r="BK337" s="141">
        <f>ROUND(I337*H337,2)</f>
        <v>0</v>
      </c>
      <c r="BL337" s="18" t="s">
        <v>312</v>
      </c>
      <c r="BM337" s="140" t="s">
        <v>1872</v>
      </c>
    </row>
    <row r="338" spans="2:65" s="1" customFormat="1" x14ac:dyDescent="0.2">
      <c r="B338" s="33"/>
      <c r="D338" s="142" t="s">
        <v>216</v>
      </c>
      <c r="F338" s="143" t="s">
        <v>1873</v>
      </c>
      <c r="I338" s="144"/>
      <c r="L338" s="33"/>
      <c r="M338" s="145"/>
      <c r="T338" s="54"/>
      <c r="AT338" s="18" t="s">
        <v>216</v>
      </c>
      <c r="AU338" s="18" t="s">
        <v>85</v>
      </c>
    </row>
    <row r="339" spans="2:65" s="11" customFormat="1" ht="22.75" customHeight="1" x14ac:dyDescent="0.25">
      <c r="B339" s="117"/>
      <c r="D339" s="118" t="s">
        <v>74</v>
      </c>
      <c r="E339" s="127" t="s">
        <v>1874</v>
      </c>
      <c r="F339" s="127" t="s">
        <v>1875</v>
      </c>
      <c r="I339" s="120"/>
      <c r="J339" s="128">
        <f>BK339</f>
        <v>0</v>
      </c>
      <c r="L339" s="117"/>
      <c r="M339" s="122"/>
      <c r="P339" s="123">
        <f>SUM(P340:P415)</f>
        <v>0</v>
      </c>
      <c r="R339" s="123">
        <f>SUM(R340:R415)</f>
        <v>7.4600000000000014E-2</v>
      </c>
      <c r="T339" s="124">
        <f>SUM(T340:T415)</f>
        <v>3.7350000000000001E-2</v>
      </c>
      <c r="AR339" s="118" t="s">
        <v>85</v>
      </c>
      <c r="AT339" s="125" t="s">
        <v>74</v>
      </c>
      <c r="AU339" s="125" t="s">
        <v>83</v>
      </c>
      <c r="AY339" s="118" t="s">
        <v>208</v>
      </c>
      <c r="BK339" s="126">
        <f>SUM(BK340:BK415)</f>
        <v>0</v>
      </c>
    </row>
    <row r="340" spans="2:65" s="1" customFormat="1" ht="15.75" customHeight="1" x14ac:dyDescent="0.2">
      <c r="B340" s="33"/>
      <c r="C340" s="129" t="s">
        <v>694</v>
      </c>
      <c r="D340" s="129" t="s">
        <v>210</v>
      </c>
      <c r="E340" s="130" t="s">
        <v>1876</v>
      </c>
      <c r="F340" s="131" t="s">
        <v>1877</v>
      </c>
      <c r="G340" s="132" t="s">
        <v>1783</v>
      </c>
      <c r="H340" s="133">
        <v>1</v>
      </c>
      <c r="I340" s="134"/>
      <c r="J340" s="135">
        <f>ROUND(I340*H340,2)</f>
        <v>0</v>
      </c>
      <c r="K340" s="131" t="s">
        <v>213</v>
      </c>
      <c r="L340" s="33"/>
      <c r="M340" s="136" t="s">
        <v>19</v>
      </c>
      <c r="N340" s="137" t="s">
        <v>46</v>
      </c>
      <c r="P340" s="138">
        <f>O340*H340</f>
        <v>0</v>
      </c>
      <c r="Q340" s="138">
        <v>0</v>
      </c>
      <c r="R340" s="138">
        <f>Q340*H340</f>
        <v>0</v>
      </c>
      <c r="S340" s="138">
        <v>1.933E-2</v>
      </c>
      <c r="T340" s="139">
        <f>S340*H340</f>
        <v>1.933E-2</v>
      </c>
      <c r="AR340" s="140" t="s">
        <v>214</v>
      </c>
      <c r="AT340" s="140" t="s">
        <v>210</v>
      </c>
      <c r="AU340" s="140" t="s">
        <v>85</v>
      </c>
      <c r="AY340" s="18" t="s">
        <v>208</v>
      </c>
      <c r="BE340" s="141">
        <f>IF(N340="základní",J340,0)</f>
        <v>0</v>
      </c>
      <c r="BF340" s="141">
        <f>IF(N340="snížená",J340,0)</f>
        <v>0</v>
      </c>
      <c r="BG340" s="141">
        <f>IF(N340="zákl. přenesená",J340,0)</f>
        <v>0</v>
      </c>
      <c r="BH340" s="141">
        <f>IF(N340="sníž. přenesená",J340,0)</f>
        <v>0</v>
      </c>
      <c r="BI340" s="141">
        <f>IF(N340="nulová",J340,0)</f>
        <v>0</v>
      </c>
      <c r="BJ340" s="18" t="s">
        <v>83</v>
      </c>
      <c r="BK340" s="141">
        <f>ROUND(I340*H340,2)</f>
        <v>0</v>
      </c>
      <c r="BL340" s="18" t="s">
        <v>214</v>
      </c>
      <c r="BM340" s="140" t="s">
        <v>1878</v>
      </c>
    </row>
    <row r="341" spans="2:65" s="1" customFormat="1" x14ac:dyDescent="0.2">
      <c r="B341" s="33"/>
      <c r="D341" s="142" t="s">
        <v>216</v>
      </c>
      <c r="F341" s="143" t="s">
        <v>1879</v>
      </c>
      <c r="I341" s="144"/>
      <c r="L341" s="33"/>
      <c r="M341" s="145"/>
      <c r="T341" s="54"/>
      <c r="AT341" s="18" t="s">
        <v>216</v>
      </c>
      <c r="AU341" s="18" t="s">
        <v>85</v>
      </c>
    </row>
    <row r="342" spans="2:65" s="1" customFormat="1" ht="15.75" customHeight="1" x14ac:dyDescent="0.2">
      <c r="B342" s="33"/>
      <c r="C342" s="129" t="s">
        <v>703</v>
      </c>
      <c r="D342" s="129" t="s">
        <v>210</v>
      </c>
      <c r="E342" s="130" t="s">
        <v>1880</v>
      </c>
      <c r="F342" s="131" t="s">
        <v>1881</v>
      </c>
      <c r="G342" s="132" t="s">
        <v>307</v>
      </c>
      <c r="H342" s="133">
        <v>2</v>
      </c>
      <c r="I342" s="134"/>
      <c r="J342" s="135">
        <f>ROUND(I342*H342,2)</f>
        <v>0</v>
      </c>
      <c r="K342" s="131" t="s">
        <v>213</v>
      </c>
      <c r="L342" s="33"/>
      <c r="M342" s="136" t="s">
        <v>19</v>
      </c>
      <c r="N342" s="137" t="s">
        <v>46</v>
      </c>
      <c r="P342" s="138">
        <f>O342*H342</f>
        <v>0</v>
      </c>
      <c r="Q342" s="138">
        <v>1.2700000000000001E-3</v>
      </c>
      <c r="R342" s="138">
        <f>Q342*H342</f>
        <v>2.5400000000000002E-3</v>
      </c>
      <c r="S342" s="138">
        <v>0</v>
      </c>
      <c r="T342" s="139">
        <f>S342*H342</f>
        <v>0</v>
      </c>
      <c r="AR342" s="140" t="s">
        <v>312</v>
      </c>
      <c r="AT342" s="140" t="s">
        <v>210</v>
      </c>
      <c r="AU342" s="140" t="s">
        <v>85</v>
      </c>
      <c r="AY342" s="18" t="s">
        <v>208</v>
      </c>
      <c r="BE342" s="141">
        <f>IF(N342="základní",J342,0)</f>
        <v>0</v>
      </c>
      <c r="BF342" s="141">
        <f>IF(N342="snížená",J342,0)</f>
        <v>0</v>
      </c>
      <c r="BG342" s="141">
        <f>IF(N342="zákl. přenesená",J342,0)</f>
        <v>0</v>
      </c>
      <c r="BH342" s="141">
        <f>IF(N342="sníž. přenesená",J342,0)</f>
        <v>0</v>
      </c>
      <c r="BI342" s="141">
        <f>IF(N342="nulová",J342,0)</f>
        <v>0</v>
      </c>
      <c r="BJ342" s="18" t="s">
        <v>83</v>
      </c>
      <c r="BK342" s="141">
        <f>ROUND(I342*H342,2)</f>
        <v>0</v>
      </c>
      <c r="BL342" s="18" t="s">
        <v>312</v>
      </c>
      <c r="BM342" s="140" t="s">
        <v>1882</v>
      </c>
    </row>
    <row r="343" spans="2:65" s="1" customFormat="1" x14ac:dyDescent="0.2">
      <c r="B343" s="33"/>
      <c r="D343" s="142" t="s">
        <v>216</v>
      </c>
      <c r="F343" s="143" t="s">
        <v>1883</v>
      </c>
      <c r="I343" s="144"/>
      <c r="L343" s="33"/>
      <c r="M343" s="145"/>
      <c r="T343" s="54"/>
      <c r="AT343" s="18" t="s">
        <v>216</v>
      </c>
      <c r="AU343" s="18" t="s">
        <v>85</v>
      </c>
    </row>
    <row r="344" spans="2:65" s="13" customFormat="1" x14ac:dyDescent="0.2">
      <c r="B344" s="153"/>
      <c r="D344" s="147" t="s">
        <v>218</v>
      </c>
      <c r="E344" s="154" t="s">
        <v>19</v>
      </c>
      <c r="F344" s="155" t="s">
        <v>1884</v>
      </c>
      <c r="H344" s="156">
        <v>2</v>
      </c>
      <c r="I344" s="157"/>
      <c r="L344" s="153"/>
      <c r="M344" s="158"/>
      <c r="T344" s="159"/>
      <c r="AT344" s="154" t="s">
        <v>218</v>
      </c>
      <c r="AU344" s="154" t="s">
        <v>85</v>
      </c>
      <c r="AV344" s="13" t="s">
        <v>85</v>
      </c>
      <c r="AW344" s="13" t="s">
        <v>35</v>
      </c>
      <c r="AX344" s="13" t="s">
        <v>75</v>
      </c>
      <c r="AY344" s="154" t="s">
        <v>208</v>
      </c>
    </row>
    <row r="345" spans="2:65" s="14" customFormat="1" x14ac:dyDescent="0.2">
      <c r="B345" s="160"/>
      <c r="D345" s="147" t="s">
        <v>218</v>
      </c>
      <c r="E345" s="161" t="s">
        <v>19</v>
      </c>
      <c r="F345" s="162" t="s">
        <v>221</v>
      </c>
      <c r="H345" s="163">
        <v>2</v>
      </c>
      <c r="I345" s="164"/>
      <c r="L345" s="160"/>
      <c r="M345" s="165"/>
      <c r="T345" s="166"/>
      <c r="AT345" s="161" t="s">
        <v>218</v>
      </c>
      <c r="AU345" s="161" t="s">
        <v>85</v>
      </c>
      <c r="AV345" s="14" t="s">
        <v>214</v>
      </c>
      <c r="AW345" s="14" t="s">
        <v>35</v>
      </c>
      <c r="AX345" s="14" t="s">
        <v>83</v>
      </c>
      <c r="AY345" s="161" t="s">
        <v>208</v>
      </c>
    </row>
    <row r="346" spans="2:65" s="1" customFormat="1" ht="15.75" customHeight="1" x14ac:dyDescent="0.2">
      <c r="B346" s="33"/>
      <c r="C346" s="168" t="s">
        <v>713</v>
      </c>
      <c r="D346" s="168" t="s">
        <v>346</v>
      </c>
      <c r="E346" s="169" t="s">
        <v>1885</v>
      </c>
      <c r="F346" s="170" t="s">
        <v>1886</v>
      </c>
      <c r="G346" s="171" t="s">
        <v>307</v>
      </c>
      <c r="H346" s="172">
        <v>2</v>
      </c>
      <c r="I346" s="173"/>
      <c r="J346" s="174">
        <f>ROUND(I346*H346,2)</f>
        <v>0</v>
      </c>
      <c r="K346" s="170" t="s">
        <v>213</v>
      </c>
      <c r="L346" s="175"/>
      <c r="M346" s="176" t="s">
        <v>19</v>
      </c>
      <c r="N346" s="177" t="s">
        <v>46</v>
      </c>
      <c r="P346" s="138">
        <f>O346*H346</f>
        <v>0</v>
      </c>
      <c r="Q346" s="138">
        <v>1.4999999999999999E-2</v>
      </c>
      <c r="R346" s="138">
        <f>Q346*H346</f>
        <v>0.03</v>
      </c>
      <c r="S346" s="138">
        <v>0</v>
      </c>
      <c r="T346" s="139">
        <f>S346*H346</f>
        <v>0</v>
      </c>
      <c r="AR346" s="140" t="s">
        <v>432</v>
      </c>
      <c r="AT346" s="140" t="s">
        <v>346</v>
      </c>
      <c r="AU346" s="140" t="s">
        <v>85</v>
      </c>
      <c r="AY346" s="18" t="s">
        <v>208</v>
      </c>
      <c r="BE346" s="141">
        <f>IF(N346="základní",J346,0)</f>
        <v>0</v>
      </c>
      <c r="BF346" s="141">
        <f>IF(N346="snížená",J346,0)</f>
        <v>0</v>
      </c>
      <c r="BG346" s="141">
        <f>IF(N346="zákl. přenesená",J346,0)</f>
        <v>0</v>
      </c>
      <c r="BH346" s="141">
        <f>IF(N346="sníž. přenesená",J346,0)</f>
        <v>0</v>
      </c>
      <c r="BI346" s="141">
        <f>IF(N346="nulová",J346,0)</f>
        <v>0</v>
      </c>
      <c r="BJ346" s="18" t="s">
        <v>83</v>
      </c>
      <c r="BK346" s="141">
        <f>ROUND(I346*H346,2)</f>
        <v>0</v>
      </c>
      <c r="BL346" s="18" t="s">
        <v>312</v>
      </c>
      <c r="BM346" s="140" t="s">
        <v>1887</v>
      </c>
    </row>
    <row r="347" spans="2:65" s="13" customFormat="1" x14ac:dyDescent="0.2">
      <c r="B347" s="153"/>
      <c r="D347" s="147" t="s">
        <v>218</v>
      </c>
      <c r="E347" s="154" t="s">
        <v>19</v>
      </c>
      <c r="F347" s="155" t="s">
        <v>1884</v>
      </c>
      <c r="H347" s="156">
        <v>2</v>
      </c>
      <c r="I347" s="157"/>
      <c r="L347" s="153"/>
      <c r="M347" s="158"/>
      <c r="T347" s="159"/>
      <c r="AT347" s="154" t="s">
        <v>218</v>
      </c>
      <c r="AU347" s="154" t="s">
        <v>85</v>
      </c>
      <c r="AV347" s="13" t="s">
        <v>85</v>
      </c>
      <c r="AW347" s="13" t="s">
        <v>35</v>
      </c>
      <c r="AX347" s="13" t="s">
        <v>75</v>
      </c>
      <c r="AY347" s="154" t="s">
        <v>208</v>
      </c>
    </row>
    <row r="348" spans="2:65" s="14" customFormat="1" x14ac:dyDescent="0.2">
      <c r="B348" s="160"/>
      <c r="D348" s="147" t="s">
        <v>218</v>
      </c>
      <c r="E348" s="161" t="s">
        <v>19</v>
      </c>
      <c r="F348" s="162" t="s">
        <v>221</v>
      </c>
      <c r="H348" s="163">
        <v>2</v>
      </c>
      <c r="I348" s="164"/>
      <c r="L348" s="160"/>
      <c r="M348" s="165"/>
      <c r="T348" s="166"/>
      <c r="AT348" s="161" t="s">
        <v>218</v>
      </c>
      <c r="AU348" s="161" t="s">
        <v>85</v>
      </c>
      <c r="AV348" s="14" t="s">
        <v>214</v>
      </c>
      <c r="AW348" s="14" t="s">
        <v>35</v>
      </c>
      <c r="AX348" s="14" t="s">
        <v>83</v>
      </c>
      <c r="AY348" s="161" t="s">
        <v>208</v>
      </c>
    </row>
    <row r="349" spans="2:65" s="1" customFormat="1" ht="15.75" customHeight="1" x14ac:dyDescent="0.2">
      <c r="B349" s="33"/>
      <c r="C349" s="168" t="s">
        <v>723</v>
      </c>
      <c r="D349" s="168" t="s">
        <v>346</v>
      </c>
      <c r="E349" s="169" t="s">
        <v>1888</v>
      </c>
      <c r="F349" s="170" t="s">
        <v>1889</v>
      </c>
      <c r="G349" s="171" t="s">
        <v>307</v>
      </c>
      <c r="H349" s="172">
        <v>2</v>
      </c>
      <c r="I349" s="173"/>
      <c r="J349" s="174">
        <f>ROUND(I349*H349,2)</f>
        <v>0</v>
      </c>
      <c r="K349" s="170" t="s">
        <v>213</v>
      </c>
      <c r="L349" s="175"/>
      <c r="M349" s="176" t="s">
        <v>19</v>
      </c>
      <c r="N349" s="177" t="s">
        <v>46</v>
      </c>
      <c r="P349" s="138">
        <f>O349*H349</f>
        <v>0</v>
      </c>
      <c r="Q349" s="138">
        <v>1E-3</v>
      </c>
      <c r="R349" s="138">
        <f>Q349*H349</f>
        <v>2E-3</v>
      </c>
      <c r="S349" s="138">
        <v>0</v>
      </c>
      <c r="T349" s="139">
        <f>S349*H349</f>
        <v>0</v>
      </c>
      <c r="AR349" s="140" t="s">
        <v>432</v>
      </c>
      <c r="AT349" s="140" t="s">
        <v>346</v>
      </c>
      <c r="AU349" s="140" t="s">
        <v>85</v>
      </c>
      <c r="AY349" s="18" t="s">
        <v>208</v>
      </c>
      <c r="BE349" s="141">
        <f>IF(N349="základní",J349,0)</f>
        <v>0</v>
      </c>
      <c r="BF349" s="141">
        <f>IF(N349="snížená",J349,0)</f>
        <v>0</v>
      </c>
      <c r="BG349" s="141">
        <f>IF(N349="zákl. přenesená",J349,0)</f>
        <v>0</v>
      </c>
      <c r="BH349" s="141">
        <f>IF(N349="sníž. přenesená",J349,0)</f>
        <v>0</v>
      </c>
      <c r="BI349" s="141">
        <f>IF(N349="nulová",J349,0)</f>
        <v>0</v>
      </c>
      <c r="BJ349" s="18" t="s">
        <v>83</v>
      </c>
      <c r="BK349" s="141">
        <f>ROUND(I349*H349,2)</f>
        <v>0</v>
      </c>
      <c r="BL349" s="18" t="s">
        <v>312</v>
      </c>
      <c r="BM349" s="140" t="s">
        <v>1890</v>
      </c>
    </row>
    <row r="350" spans="2:65" s="13" customFormat="1" x14ac:dyDescent="0.2">
      <c r="B350" s="153"/>
      <c r="D350" s="147" t="s">
        <v>218</v>
      </c>
      <c r="E350" s="154" t="s">
        <v>19</v>
      </c>
      <c r="F350" s="155" t="s">
        <v>1884</v>
      </c>
      <c r="H350" s="156">
        <v>2</v>
      </c>
      <c r="I350" s="157"/>
      <c r="L350" s="153"/>
      <c r="M350" s="158"/>
      <c r="T350" s="159"/>
      <c r="AT350" s="154" t="s">
        <v>218</v>
      </c>
      <c r="AU350" s="154" t="s">
        <v>85</v>
      </c>
      <c r="AV350" s="13" t="s">
        <v>85</v>
      </c>
      <c r="AW350" s="13" t="s">
        <v>35</v>
      </c>
      <c r="AX350" s="13" t="s">
        <v>75</v>
      </c>
      <c r="AY350" s="154" t="s">
        <v>208</v>
      </c>
    </row>
    <row r="351" spans="2:65" s="14" customFormat="1" x14ac:dyDescent="0.2">
      <c r="B351" s="160"/>
      <c r="D351" s="147" t="s">
        <v>218</v>
      </c>
      <c r="E351" s="161" t="s">
        <v>19</v>
      </c>
      <c r="F351" s="162" t="s">
        <v>221</v>
      </c>
      <c r="H351" s="163">
        <v>2</v>
      </c>
      <c r="I351" s="164"/>
      <c r="L351" s="160"/>
      <c r="M351" s="165"/>
      <c r="T351" s="166"/>
      <c r="AT351" s="161" t="s">
        <v>218</v>
      </c>
      <c r="AU351" s="161" t="s">
        <v>85</v>
      </c>
      <c r="AV351" s="14" t="s">
        <v>214</v>
      </c>
      <c r="AW351" s="14" t="s">
        <v>35</v>
      </c>
      <c r="AX351" s="14" t="s">
        <v>83</v>
      </c>
      <c r="AY351" s="161" t="s">
        <v>208</v>
      </c>
    </row>
    <row r="352" spans="2:65" s="1" customFormat="1" ht="15.75" customHeight="1" x14ac:dyDescent="0.2">
      <c r="B352" s="33"/>
      <c r="C352" s="168" t="s">
        <v>729</v>
      </c>
      <c r="D352" s="168" t="s">
        <v>346</v>
      </c>
      <c r="E352" s="169" t="s">
        <v>1891</v>
      </c>
      <c r="F352" s="170" t="s">
        <v>1892</v>
      </c>
      <c r="G352" s="171" t="s">
        <v>307</v>
      </c>
      <c r="H352" s="172">
        <v>2</v>
      </c>
      <c r="I352" s="173"/>
      <c r="J352" s="174">
        <f>ROUND(I352*H352,2)</f>
        <v>0</v>
      </c>
      <c r="K352" s="170" t="s">
        <v>213</v>
      </c>
      <c r="L352" s="175"/>
      <c r="M352" s="176" t="s">
        <v>19</v>
      </c>
      <c r="N352" s="177" t="s">
        <v>46</v>
      </c>
      <c r="P352" s="138">
        <f>O352*H352</f>
        <v>0</v>
      </c>
      <c r="Q352" s="138">
        <v>2.2000000000000001E-3</v>
      </c>
      <c r="R352" s="138">
        <f>Q352*H352</f>
        <v>4.4000000000000003E-3</v>
      </c>
      <c r="S352" s="138">
        <v>0</v>
      </c>
      <c r="T352" s="139">
        <f>S352*H352</f>
        <v>0</v>
      </c>
      <c r="AR352" s="140" t="s">
        <v>432</v>
      </c>
      <c r="AT352" s="140" t="s">
        <v>346</v>
      </c>
      <c r="AU352" s="140" t="s">
        <v>85</v>
      </c>
      <c r="AY352" s="18" t="s">
        <v>208</v>
      </c>
      <c r="BE352" s="141">
        <f>IF(N352="základní",J352,0)</f>
        <v>0</v>
      </c>
      <c r="BF352" s="141">
        <f>IF(N352="snížená",J352,0)</f>
        <v>0</v>
      </c>
      <c r="BG352" s="141">
        <f>IF(N352="zákl. přenesená",J352,0)</f>
        <v>0</v>
      </c>
      <c r="BH352" s="141">
        <f>IF(N352="sníž. přenesená",J352,0)</f>
        <v>0</v>
      </c>
      <c r="BI352" s="141">
        <f>IF(N352="nulová",J352,0)</f>
        <v>0</v>
      </c>
      <c r="BJ352" s="18" t="s">
        <v>83</v>
      </c>
      <c r="BK352" s="141">
        <f>ROUND(I352*H352,2)</f>
        <v>0</v>
      </c>
      <c r="BL352" s="18" t="s">
        <v>312</v>
      </c>
      <c r="BM352" s="140" t="s">
        <v>1893</v>
      </c>
    </row>
    <row r="353" spans="2:65" s="13" customFormat="1" x14ac:dyDescent="0.2">
      <c r="B353" s="153"/>
      <c r="D353" s="147" t="s">
        <v>218</v>
      </c>
      <c r="E353" s="154" t="s">
        <v>19</v>
      </c>
      <c r="F353" s="155" t="s">
        <v>1884</v>
      </c>
      <c r="H353" s="156">
        <v>2</v>
      </c>
      <c r="I353" s="157"/>
      <c r="L353" s="153"/>
      <c r="M353" s="158"/>
      <c r="T353" s="159"/>
      <c r="AT353" s="154" t="s">
        <v>218</v>
      </c>
      <c r="AU353" s="154" t="s">
        <v>85</v>
      </c>
      <c r="AV353" s="13" t="s">
        <v>85</v>
      </c>
      <c r="AW353" s="13" t="s">
        <v>35</v>
      </c>
      <c r="AX353" s="13" t="s">
        <v>75</v>
      </c>
      <c r="AY353" s="154" t="s">
        <v>208</v>
      </c>
    </row>
    <row r="354" spans="2:65" s="14" customFormat="1" x14ac:dyDescent="0.2">
      <c r="B354" s="160"/>
      <c r="D354" s="147" t="s">
        <v>218</v>
      </c>
      <c r="E354" s="161" t="s">
        <v>19</v>
      </c>
      <c r="F354" s="162" t="s">
        <v>221</v>
      </c>
      <c r="H354" s="163">
        <v>2</v>
      </c>
      <c r="I354" s="164"/>
      <c r="L354" s="160"/>
      <c r="M354" s="165"/>
      <c r="T354" s="166"/>
      <c r="AT354" s="161" t="s">
        <v>218</v>
      </c>
      <c r="AU354" s="161" t="s">
        <v>85</v>
      </c>
      <c r="AV354" s="14" t="s">
        <v>214</v>
      </c>
      <c r="AW354" s="14" t="s">
        <v>35</v>
      </c>
      <c r="AX354" s="14" t="s">
        <v>83</v>
      </c>
      <c r="AY354" s="161" t="s">
        <v>208</v>
      </c>
    </row>
    <row r="355" spans="2:65" s="1" customFormat="1" ht="15.75" customHeight="1" x14ac:dyDescent="0.2">
      <c r="B355" s="33"/>
      <c r="C355" s="129" t="s">
        <v>736</v>
      </c>
      <c r="D355" s="129" t="s">
        <v>210</v>
      </c>
      <c r="E355" s="130" t="s">
        <v>1894</v>
      </c>
      <c r="F355" s="131" t="s">
        <v>1895</v>
      </c>
      <c r="G355" s="132" t="s">
        <v>1783</v>
      </c>
      <c r="H355" s="133">
        <v>2</v>
      </c>
      <c r="I355" s="134"/>
      <c r="J355" s="135">
        <f>ROUND(I355*H355,2)</f>
        <v>0</v>
      </c>
      <c r="K355" s="131" t="s">
        <v>213</v>
      </c>
      <c r="L355" s="33"/>
      <c r="M355" s="136" t="s">
        <v>19</v>
      </c>
      <c r="N355" s="137" t="s">
        <v>46</v>
      </c>
      <c r="P355" s="138">
        <f>O355*H355</f>
        <v>0</v>
      </c>
      <c r="Q355" s="138">
        <v>0</v>
      </c>
      <c r="R355" s="138">
        <f>Q355*H355</f>
        <v>0</v>
      </c>
      <c r="S355" s="138">
        <v>6.6E-3</v>
      </c>
      <c r="T355" s="139">
        <f>S355*H355</f>
        <v>1.32E-2</v>
      </c>
      <c r="AR355" s="140" t="s">
        <v>312</v>
      </c>
      <c r="AT355" s="140" t="s">
        <v>210</v>
      </c>
      <c r="AU355" s="140" t="s">
        <v>85</v>
      </c>
      <c r="AY355" s="18" t="s">
        <v>208</v>
      </c>
      <c r="BE355" s="141">
        <f>IF(N355="základní",J355,0)</f>
        <v>0</v>
      </c>
      <c r="BF355" s="141">
        <f>IF(N355="snížená",J355,0)</f>
        <v>0</v>
      </c>
      <c r="BG355" s="141">
        <f>IF(N355="zákl. přenesená",J355,0)</f>
        <v>0</v>
      </c>
      <c r="BH355" s="141">
        <f>IF(N355="sníž. přenesená",J355,0)</f>
        <v>0</v>
      </c>
      <c r="BI355" s="141">
        <f>IF(N355="nulová",J355,0)</f>
        <v>0</v>
      </c>
      <c r="BJ355" s="18" t="s">
        <v>83</v>
      </c>
      <c r="BK355" s="141">
        <f>ROUND(I355*H355,2)</f>
        <v>0</v>
      </c>
      <c r="BL355" s="18" t="s">
        <v>312</v>
      </c>
      <c r="BM355" s="140" t="s">
        <v>1896</v>
      </c>
    </row>
    <row r="356" spans="2:65" s="1" customFormat="1" x14ac:dyDescent="0.2">
      <c r="B356" s="33"/>
      <c r="D356" s="142" t="s">
        <v>216</v>
      </c>
      <c r="F356" s="143" t="s">
        <v>1897</v>
      </c>
      <c r="I356" s="144"/>
      <c r="L356" s="33"/>
      <c r="M356" s="145"/>
      <c r="T356" s="54"/>
      <c r="AT356" s="18" t="s">
        <v>216</v>
      </c>
      <c r="AU356" s="18" t="s">
        <v>85</v>
      </c>
    </row>
    <row r="357" spans="2:65" s="1" customFormat="1" ht="15.75" customHeight="1" x14ac:dyDescent="0.2">
      <c r="B357" s="33"/>
      <c r="C357" s="129" t="s">
        <v>743</v>
      </c>
      <c r="D357" s="129" t="s">
        <v>210</v>
      </c>
      <c r="E357" s="130" t="s">
        <v>1898</v>
      </c>
      <c r="F357" s="131" t="s">
        <v>1899</v>
      </c>
      <c r="G357" s="132" t="s">
        <v>1783</v>
      </c>
      <c r="H357" s="133">
        <v>1</v>
      </c>
      <c r="I357" s="134"/>
      <c r="J357" s="135">
        <f>ROUND(I357*H357,2)</f>
        <v>0</v>
      </c>
      <c r="K357" s="131" t="s">
        <v>19</v>
      </c>
      <c r="L357" s="33"/>
      <c r="M357" s="136" t="s">
        <v>19</v>
      </c>
      <c r="N357" s="137" t="s">
        <v>46</v>
      </c>
      <c r="P357" s="138">
        <f>O357*H357</f>
        <v>0</v>
      </c>
      <c r="Q357" s="138">
        <v>0</v>
      </c>
      <c r="R357" s="138">
        <f>Q357*H357</f>
        <v>0</v>
      </c>
      <c r="S357" s="138">
        <v>0</v>
      </c>
      <c r="T357" s="139">
        <f>S357*H357</f>
        <v>0</v>
      </c>
      <c r="AR357" s="140" t="s">
        <v>312</v>
      </c>
      <c r="AT357" s="140" t="s">
        <v>210</v>
      </c>
      <c r="AU357" s="140" t="s">
        <v>85</v>
      </c>
      <c r="AY357" s="18" t="s">
        <v>208</v>
      </c>
      <c r="BE357" s="141">
        <f>IF(N357="základní",J357,0)</f>
        <v>0</v>
      </c>
      <c r="BF357" s="141">
        <f>IF(N357="snížená",J357,0)</f>
        <v>0</v>
      </c>
      <c r="BG357" s="141">
        <f>IF(N357="zákl. přenesená",J357,0)</f>
        <v>0</v>
      </c>
      <c r="BH357" s="141">
        <f>IF(N357="sníž. přenesená",J357,0)</f>
        <v>0</v>
      </c>
      <c r="BI357" s="141">
        <f>IF(N357="nulová",J357,0)</f>
        <v>0</v>
      </c>
      <c r="BJ357" s="18" t="s">
        <v>83</v>
      </c>
      <c r="BK357" s="141">
        <f>ROUND(I357*H357,2)</f>
        <v>0</v>
      </c>
      <c r="BL357" s="18" t="s">
        <v>312</v>
      </c>
      <c r="BM357" s="140" t="s">
        <v>1900</v>
      </c>
    </row>
    <row r="358" spans="2:65" s="13" customFormat="1" x14ac:dyDescent="0.2">
      <c r="B358" s="153"/>
      <c r="D358" s="147" t="s">
        <v>218</v>
      </c>
      <c r="E358" s="154" t="s">
        <v>19</v>
      </c>
      <c r="F358" s="155" t="s">
        <v>1901</v>
      </c>
      <c r="H358" s="156">
        <v>1</v>
      </c>
      <c r="I358" s="157"/>
      <c r="L358" s="153"/>
      <c r="M358" s="158"/>
      <c r="T358" s="159"/>
      <c r="AT358" s="154" t="s">
        <v>218</v>
      </c>
      <c r="AU358" s="154" t="s">
        <v>85</v>
      </c>
      <c r="AV358" s="13" t="s">
        <v>85</v>
      </c>
      <c r="AW358" s="13" t="s">
        <v>35</v>
      </c>
      <c r="AX358" s="13" t="s">
        <v>75</v>
      </c>
      <c r="AY358" s="154" t="s">
        <v>208</v>
      </c>
    </row>
    <row r="359" spans="2:65" s="14" customFormat="1" x14ac:dyDescent="0.2">
      <c r="B359" s="160"/>
      <c r="D359" s="147" t="s">
        <v>218</v>
      </c>
      <c r="E359" s="161" t="s">
        <v>19</v>
      </c>
      <c r="F359" s="162" t="s">
        <v>221</v>
      </c>
      <c r="H359" s="163">
        <v>1</v>
      </c>
      <c r="I359" s="164"/>
      <c r="L359" s="160"/>
      <c r="M359" s="165"/>
      <c r="T359" s="166"/>
      <c r="AT359" s="161" t="s">
        <v>218</v>
      </c>
      <c r="AU359" s="161" t="s">
        <v>85</v>
      </c>
      <c r="AV359" s="14" t="s">
        <v>214</v>
      </c>
      <c r="AW359" s="14" t="s">
        <v>35</v>
      </c>
      <c r="AX359" s="14" t="s">
        <v>83</v>
      </c>
      <c r="AY359" s="161" t="s">
        <v>208</v>
      </c>
    </row>
    <row r="360" spans="2:65" s="1" customFormat="1" ht="15.75" customHeight="1" x14ac:dyDescent="0.2">
      <c r="B360" s="33"/>
      <c r="C360" s="129" t="s">
        <v>750</v>
      </c>
      <c r="D360" s="129" t="s">
        <v>210</v>
      </c>
      <c r="E360" s="130" t="s">
        <v>1902</v>
      </c>
      <c r="F360" s="131" t="s">
        <v>1903</v>
      </c>
      <c r="G360" s="132" t="s">
        <v>1783</v>
      </c>
      <c r="H360" s="133">
        <v>1</v>
      </c>
      <c r="I360" s="134"/>
      <c r="J360" s="135">
        <f>ROUND(I360*H360,2)</f>
        <v>0</v>
      </c>
      <c r="K360" s="131" t="s">
        <v>19</v>
      </c>
      <c r="L360" s="33"/>
      <c r="M360" s="136" t="s">
        <v>19</v>
      </c>
      <c r="N360" s="137" t="s">
        <v>46</v>
      </c>
      <c r="P360" s="138">
        <f>O360*H360</f>
        <v>0</v>
      </c>
      <c r="Q360" s="138">
        <v>0</v>
      </c>
      <c r="R360" s="138">
        <f>Q360*H360</f>
        <v>0</v>
      </c>
      <c r="S360" s="138">
        <v>0</v>
      </c>
      <c r="T360" s="139">
        <f>S360*H360</f>
        <v>0</v>
      </c>
      <c r="AR360" s="140" t="s">
        <v>312</v>
      </c>
      <c r="AT360" s="140" t="s">
        <v>210</v>
      </c>
      <c r="AU360" s="140" t="s">
        <v>85</v>
      </c>
      <c r="AY360" s="18" t="s">
        <v>208</v>
      </c>
      <c r="BE360" s="141">
        <f>IF(N360="základní",J360,0)</f>
        <v>0</v>
      </c>
      <c r="BF360" s="141">
        <f>IF(N360="snížená",J360,0)</f>
        <v>0</v>
      </c>
      <c r="BG360" s="141">
        <f>IF(N360="zákl. přenesená",J360,0)</f>
        <v>0</v>
      </c>
      <c r="BH360" s="141">
        <f>IF(N360="sníž. přenesená",J360,0)</f>
        <v>0</v>
      </c>
      <c r="BI360" s="141">
        <f>IF(N360="nulová",J360,0)</f>
        <v>0</v>
      </c>
      <c r="BJ360" s="18" t="s">
        <v>83</v>
      </c>
      <c r="BK360" s="141">
        <f>ROUND(I360*H360,2)</f>
        <v>0</v>
      </c>
      <c r="BL360" s="18" t="s">
        <v>312</v>
      </c>
      <c r="BM360" s="140" t="s">
        <v>1904</v>
      </c>
    </row>
    <row r="361" spans="2:65" s="13" customFormat="1" x14ac:dyDescent="0.2">
      <c r="B361" s="153"/>
      <c r="D361" s="147" t="s">
        <v>218</v>
      </c>
      <c r="E361" s="154" t="s">
        <v>19</v>
      </c>
      <c r="F361" s="155" t="s">
        <v>1905</v>
      </c>
      <c r="H361" s="156">
        <v>1</v>
      </c>
      <c r="I361" s="157"/>
      <c r="L361" s="153"/>
      <c r="M361" s="158"/>
      <c r="T361" s="159"/>
      <c r="AT361" s="154" t="s">
        <v>218</v>
      </c>
      <c r="AU361" s="154" t="s">
        <v>85</v>
      </c>
      <c r="AV361" s="13" t="s">
        <v>85</v>
      </c>
      <c r="AW361" s="13" t="s">
        <v>35</v>
      </c>
      <c r="AX361" s="13" t="s">
        <v>75</v>
      </c>
      <c r="AY361" s="154" t="s">
        <v>208</v>
      </c>
    </row>
    <row r="362" spans="2:65" s="14" customFormat="1" x14ac:dyDescent="0.2">
      <c r="B362" s="160"/>
      <c r="D362" s="147" t="s">
        <v>218</v>
      </c>
      <c r="E362" s="161" t="s">
        <v>19</v>
      </c>
      <c r="F362" s="162" t="s">
        <v>221</v>
      </c>
      <c r="H362" s="163">
        <v>1</v>
      </c>
      <c r="I362" s="164"/>
      <c r="L362" s="160"/>
      <c r="M362" s="165"/>
      <c r="T362" s="166"/>
      <c r="AT362" s="161" t="s">
        <v>218</v>
      </c>
      <c r="AU362" s="161" t="s">
        <v>85</v>
      </c>
      <c r="AV362" s="14" t="s">
        <v>214</v>
      </c>
      <c r="AW362" s="14" t="s">
        <v>35</v>
      </c>
      <c r="AX362" s="14" t="s">
        <v>83</v>
      </c>
      <c r="AY362" s="161" t="s">
        <v>208</v>
      </c>
    </row>
    <row r="363" spans="2:65" s="1" customFormat="1" ht="15.75" customHeight="1" x14ac:dyDescent="0.2">
      <c r="B363" s="33"/>
      <c r="C363" s="129" t="s">
        <v>757</v>
      </c>
      <c r="D363" s="129" t="s">
        <v>210</v>
      </c>
      <c r="E363" s="130" t="s">
        <v>1906</v>
      </c>
      <c r="F363" s="131" t="s">
        <v>1907</v>
      </c>
      <c r="G363" s="132" t="s">
        <v>1783</v>
      </c>
      <c r="H363" s="133">
        <v>1</v>
      </c>
      <c r="I363" s="134"/>
      <c r="J363" s="135">
        <f>ROUND(I363*H363,2)</f>
        <v>0</v>
      </c>
      <c r="K363" s="131" t="s">
        <v>19</v>
      </c>
      <c r="L363" s="33"/>
      <c r="M363" s="136" t="s">
        <v>19</v>
      </c>
      <c r="N363" s="137" t="s">
        <v>46</v>
      </c>
      <c r="P363" s="138">
        <f>O363*H363</f>
        <v>0</v>
      </c>
      <c r="Q363" s="138">
        <v>0</v>
      </c>
      <c r="R363" s="138">
        <f>Q363*H363</f>
        <v>0</v>
      </c>
      <c r="S363" s="138">
        <v>0</v>
      </c>
      <c r="T363" s="139">
        <f>S363*H363</f>
        <v>0</v>
      </c>
      <c r="AR363" s="140" t="s">
        <v>312</v>
      </c>
      <c r="AT363" s="140" t="s">
        <v>210</v>
      </c>
      <c r="AU363" s="140" t="s">
        <v>85</v>
      </c>
      <c r="AY363" s="18" t="s">
        <v>208</v>
      </c>
      <c r="BE363" s="141">
        <f>IF(N363="základní",J363,0)</f>
        <v>0</v>
      </c>
      <c r="BF363" s="141">
        <f>IF(N363="snížená",J363,0)</f>
        <v>0</v>
      </c>
      <c r="BG363" s="141">
        <f>IF(N363="zákl. přenesená",J363,0)</f>
        <v>0</v>
      </c>
      <c r="BH363" s="141">
        <f>IF(N363="sníž. přenesená",J363,0)</f>
        <v>0</v>
      </c>
      <c r="BI363" s="141">
        <f>IF(N363="nulová",J363,0)</f>
        <v>0</v>
      </c>
      <c r="BJ363" s="18" t="s">
        <v>83</v>
      </c>
      <c r="BK363" s="141">
        <f>ROUND(I363*H363,2)</f>
        <v>0</v>
      </c>
      <c r="BL363" s="18" t="s">
        <v>312</v>
      </c>
      <c r="BM363" s="140" t="s">
        <v>1908</v>
      </c>
    </row>
    <row r="364" spans="2:65" s="13" customFormat="1" x14ac:dyDescent="0.2">
      <c r="B364" s="153"/>
      <c r="D364" s="147" t="s">
        <v>218</v>
      </c>
      <c r="E364" s="154" t="s">
        <v>19</v>
      </c>
      <c r="F364" s="155" t="s">
        <v>1905</v>
      </c>
      <c r="H364" s="156">
        <v>1</v>
      </c>
      <c r="I364" s="157"/>
      <c r="L364" s="153"/>
      <c r="M364" s="158"/>
      <c r="T364" s="159"/>
      <c r="AT364" s="154" t="s">
        <v>218</v>
      </c>
      <c r="AU364" s="154" t="s">
        <v>85</v>
      </c>
      <c r="AV364" s="13" t="s">
        <v>85</v>
      </c>
      <c r="AW364" s="13" t="s">
        <v>35</v>
      </c>
      <c r="AX364" s="13" t="s">
        <v>75</v>
      </c>
      <c r="AY364" s="154" t="s">
        <v>208</v>
      </c>
    </row>
    <row r="365" spans="2:65" s="14" customFormat="1" x14ac:dyDescent="0.2">
      <c r="B365" s="160"/>
      <c r="D365" s="147" t="s">
        <v>218</v>
      </c>
      <c r="E365" s="161" t="s">
        <v>19</v>
      </c>
      <c r="F365" s="162" t="s">
        <v>221</v>
      </c>
      <c r="H365" s="163">
        <v>1</v>
      </c>
      <c r="I365" s="164"/>
      <c r="L365" s="160"/>
      <c r="M365" s="165"/>
      <c r="T365" s="166"/>
      <c r="AT365" s="161" t="s">
        <v>218</v>
      </c>
      <c r="AU365" s="161" t="s">
        <v>85</v>
      </c>
      <c r="AV365" s="14" t="s">
        <v>214</v>
      </c>
      <c r="AW365" s="14" t="s">
        <v>35</v>
      </c>
      <c r="AX365" s="14" t="s">
        <v>83</v>
      </c>
      <c r="AY365" s="161" t="s">
        <v>208</v>
      </c>
    </row>
    <row r="366" spans="2:65" s="1" customFormat="1" ht="24.75" customHeight="1" x14ac:dyDescent="0.2">
      <c r="B366" s="33"/>
      <c r="C366" s="129" t="s">
        <v>763</v>
      </c>
      <c r="D366" s="129" t="s">
        <v>210</v>
      </c>
      <c r="E366" s="130" t="s">
        <v>1909</v>
      </c>
      <c r="F366" s="131" t="s">
        <v>1910</v>
      </c>
      <c r="G366" s="132" t="s">
        <v>1783</v>
      </c>
      <c r="H366" s="133">
        <v>1</v>
      </c>
      <c r="I366" s="134"/>
      <c r="J366" s="135">
        <f>ROUND(I366*H366,2)</f>
        <v>0</v>
      </c>
      <c r="K366" s="131" t="s">
        <v>213</v>
      </c>
      <c r="L366" s="33"/>
      <c r="M366" s="136" t="s">
        <v>19</v>
      </c>
      <c r="N366" s="137" t="s">
        <v>46</v>
      </c>
      <c r="P366" s="138">
        <f>O366*H366</f>
        <v>0</v>
      </c>
      <c r="Q366" s="138">
        <v>5.0600000000000003E-3</v>
      </c>
      <c r="R366" s="138">
        <f>Q366*H366</f>
        <v>5.0600000000000003E-3</v>
      </c>
      <c r="S366" s="138">
        <v>0</v>
      </c>
      <c r="T366" s="139">
        <f>S366*H366</f>
        <v>0</v>
      </c>
      <c r="AR366" s="140" t="s">
        <v>312</v>
      </c>
      <c r="AT366" s="140" t="s">
        <v>210</v>
      </c>
      <c r="AU366" s="140" t="s">
        <v>85</v>
      </c>
      <c r="AY366" s="18" t="s">
        <v>208</v>
      </c>
      <c r="BE366" s="141">
        <f>IF(N366="základní",J366,0)</f>
        <v>0</v>
      </c>
      <c r="BF366" s="141">
        <f>IF(N366="snížená",J366,0)</f>
        <v>0</v>
      </c>
      <c r="BG366" s="141">
        <f>IF(N366="zákl. přenesená",J366,0)</f>
        <v>0</v>
      </c>
      <c r="BH366" s="141">
        <f>IF(N366="sníž. přenesená",J366,0)</f>
        <v>0</v>
      </c>
      <c r="BI366" s="141">
        <f>IF(N366="nulová",J366,0)</f>
        <v>0</v>
      </c>
      <c r="BJ366" s="18" t="s">
        <v>83</v>
      </c>
      <c r="BK366" s="141">
        <f>ROUND(I366*H366,2)</f>
        <v>0</v>
      </c>
      <c r="BL366" s="18" t="s">
        <v>312</v>
      </c>
      <c r="BM366" s="140" t="s">
        <v>1911</v>
      </c>
    </row>
    <row r="367" spans="2:65" s="1" customFormat="1" x14ac:dyDescent="0.2">
      <c r="B367" s="33"/>
      <c r="D367" s="142" t="s">
        <v>216</v>
      </c>
      <c r="F367" s="143" t="s">
        <v>1912</v>
      </c>
      <c r="I367" s="144"/>
      <c r="L367" s="33"/>
      <c r="M367" s="145"/>
      <c r="T367" s="54"/>
      <c r="AT367" s="18" t="s">
        <v>216</v>
      </c>
      <c r="AU367" s="18" t="s">
        <v>85</v>
      </c>
    </row>
    <row r="368" spans="2:65" s="13" customFormat="1" x14ac:dyDescent="0.2">
      <c r="B368" s="153"/>
      <c r="D368" s="147" t="s">
        <v>218</v>
      </c>
      <c r="E368" s="154" t="s">
        <v>19</v>
      </c>
      <c r="F368" s="155" t="s">
        <v>1913</v>
      </c>
      <c r="H368" s="156">
        <v>1</v>
      </c>
      <c r="I368" s="157"/>
      <c r="L368" s="153"/>
      <c r="M368" s="158"/>
      <c r="T368" s="159"/>
      <c r="AT368" s="154" t="s">
        <v>218</v>
      </c>
      <c r="AU368" s="154" t="s">
        <v>85</v>
      </c>
      <c r="AV368" s="13" t="s">
        <v>85</v>
      </c>
      <c r="AW368" s="13" t="s">
        <v>35</v>
      </c>
      <c r="AX368" s="13" t="s">
        <v>75</v>
      </c>
      <c r="AY368" s="154" t="s">
        <v>208</v>
      </c>
    </row>
    <row r="369" spans="2:65" s="14" customFormat="1" x14ac:dyDescent="0.2">
      <c r="B369" s="160"/>
      <c r="D369" s="147" t="s">
        <v>218</v>
      </c>
      <c r="E369" s="161" t="s">
        <v>19</v>
      </c>
      <c r="F369" s="162" t="s">
        <v>221</v>
      </c>
      <c r="H369" s="163">
        <v>1</v>
      </c>
      <c r="I369" s="164"/>
      <c r="L369" s="160"/>
      <c r="M369" s="165"/>
      <c r="T369" s="166"/>
      <c r="AT369" s="161" t="s">
        <v>218</v>
      </c>
      <c r="AU369" s="161" t="s">
        <v>85</v>
      </c>
      <c r="AV369" s="14" t="s">
        <v>214</v>
      </c>
      <c r="AW369" s="14" t="s">
        <v>35</v>
      </c>
      <c r="AX369" s="14" t="s">
        <v>83</v>
      </c>
      <c r="AY369" s="161" t="s">
        <v>208</v>
      </c>
    </row>
    <row r="370" spans="2:65" s="1" customFormat="1" ht="24.75" customHeight="1" x14ac:dyDescent="0.2">
      <c r="B370" s="33"/>
      <c r="C370" s="129" t="s">
        <v>768</v>
      </c>
      <c r="D370" s="129" t="s">
        <v>210</v>
      </c>
      <c r="E370" s="130" t="s">
        <v>1914</v>
      </c>
      <c r="F370" s="131" t="s">
        <v>1915</v>
      </c>
      <c r="G370" s="132" t="s">
        <v>1783</v>
      </c>
      <c r="H370" s="133">
        <v>1</v>
      </c>
      <c r="I370" s="134"/>
      <c r="J370" s="135">
        <f>ROUND(I370*H370,2)</f>
        <v>0</v>
      </c>
      <c r="K370" s="131" t="s">
        <v>213</v>
      </c>
      <c r="L370" s="33"/>
      <c r="M370" s="136" t="s">
        <v>19</v>
      </c>
      <c r="N370" s="137" t="s">
        <v>46</v>
      </c>
      <c r="P370" s="138">
        <f>O370*H370</f>
        <v>0</v>
      </c>
      <c r="Q370" s="138">
        <v>1.745E-2</v>
      </c>
      <c r="R370" s="138">
        <f>Q370*H370</f>
        <v>1.745E-2</v>
      </c>
      <c r="S370" s="138">
        <v>0</v>
      </c>
      <c r="T370" s="139">
        <f>S370*H370</f>
        <v>0</v>
      </c>
      <c r="AR370" s="140" t="s">
        <v>312</v>
      </c>
      <c r="AT370" s="140" t="s">
        <v>210</v>
      </c>
      <c r="AU370" s="140" t="s">
        <v>85</v>
      </c>
      <c r="AY370" s="18" t="s">
        <v>208</v>
      </c>
      <c r="BE370" s="141">
        <f>IF(N370="základní",J370,0)</f>
        <v>0</v>
      </c>
      <c r="BF370" s="141">
        <f>IF(N370="snížená",J370,0)</f>
        <v>0</v>
      </c>
      <c r="BG370" s="141">
        <f>IF(N370="zákl. přenesená",J370,0)</f>
        <v>0</v>
      </c>
      <c r="BH370" s="141">
        <f>IF(N370="sníž. přenesená",J370,0)</f>
        <v>0</v>
      </c>
      <c r="BI370" s="141">
        <f>IF(N370="nulová",J370,0)</f>
        <v>0</v>
      </c>
      <c r="BJ370" s="18" t="s">
        <v>83</v>
      </c>
      <c r="BK370" s="141">
        <f>ROUND(I370*H370,2)</f>
        <v>0</v>
      </c>
      <c r="BL370" s="18" t="s">
        <v>312</v>
      </c>
      <c r="BM370" s="140" t="s">
        <v>1916</v>
      </c>
    </row>
    <row r="371" spans="2:65" s="1" customFormat="1" x14ac:dyDescent="0.2">
      <c r="B371" s="33"/>
      <c r="D371" s="142" t="s">
        <v>216</v>
      </c>
      <c r="F371" s="143" t="s">
        <v>1917</v>
      </c>
      <c r="I371" s="144"/>
      <c r="L371" s="33"/>
      <c r="M371" s="145"/>
      <c r="T371" s="54"/>
      <c r="AT371" s="18" t="s">
        <v>216</v>
      </c>
      <c r="AU371" s="18" t="s">
        <v>85</v>
      </c>
    </row>
    <row r="372" spans="2:65" s="13" customFormat="1" x14ac:dyDescent="0.2">
      <c r="B372" s="153"/>
      <c r="D372" s="147" t="s">
        <v>218</v>
      </c>
      <c r="E372" s="154" t="s">
        <v>19</v>
      </c>
      <c r="F372" s="155" t="s">
        <v>1918</v>
      </c>
      <c r="H372" s="156">
        <v>1</v>
      </c>
      <c r="I372" s="157"/>
      <c r="L372" s="153"/>
      <c r="M372" s="158"/>
      <c r="T372" s="159"/>
      <c r="AT372" s="154" t="s">
        <v>218</v>
      </c>
      <c r="AU372" s="154" t="s">
        <v>85</v>
      </c>
      <c r="AV372" s="13" t="s">
        <v>85</v>
      </c>
      <c r="AW372" s="13" t="s">
        <v>35</v>
      </c>
      <c r="AX372" s="13" t="s">
        <v>75</v>
      </c>
      <c r="AY372" s="154" t="s">
        <v>208</v>
      </c>
    </row>
    <row r="373" spans="2:65" s="14" customFormat="1" x14ac:dyDescent="0.2">
      <c r="B373" s="160"/>
      <c r="D373" s="147" t="s">
        <v>218</v>
      </c>
      <c r="E373" s="161" t="s">
        <v>19</v>
      </c>
      <c r="F373" s="162" t="s">
        <v>221</v>
      </c>
      <c r="H373" s="163">
        <v>1</v>
      </c>
      <c r="I373" s="164"/>
      <c r="L373" s="160"/>
      <c r="M373" s="165"/>
      <c r="T373" s="166"/>
      <c r="AT373" s="161" t="s">
        <v>218</v>
      </c>
      <c r="AU373" s="161" t="s">
        <v>85</v>
      </c>
      <c r="AV373" s="14" t="s">
        <v>214</v>
      </c>
      <c r="AW373" s="14" t="s">
        <v>35</v>
      </c>
      <c r="AX373" s="14" t="s">
        <v>83</v>
      </c>
      <c r="AY373" s="161" t="s">
        <v>208</v>
      </c>
    </row>
    <row r="374" spans="2:65" s="1" customFormat="1" ht="15.75" customHeight="1" x14ac:dyDescent="0.2">
      <c r="B374" s="33"/>
      <c r="C374" s="129" t="s">
        <v>787</v>
      </c>
      <c r="D374" s="129" t="s">
        <v>210</v>
      </c>
      <c r="E374" s="130" t="s">
        <v>1919</v>
      </c>
      <c r="F374" s="131" t="s">
        <v>1920</v>
      </c>
      <c r="G374" s="132" t="s">
        <v>1783</v>
      </c>
      <c r="H374" s="133">
        <v>2</v>
      </c>
      <c r="I374" s="134"/>
      <c r="J374" s="135">
        <f>ROUND(I374*H374,2)</f>
        <v>0</v>
      </c>
      <c r="K374" s="131" t="s">
        <v>213</v>
      </c>
      <c r="L374" s="33"/>
      <c r="M374" s="136" t="s">
        <v>19</v>
      </c>
      <c r="N374" s="137" t="s">
        <v>46</v>
      </c>
      <c r="P374" s="138">
        <f>O374*H374</f>
        <v>0</v>
      </c>
      <c r="Q374" s="138">
        <v>0</v>
      </c>
      <c r="R374" s="138">
        <f>Q374*H374</f>
        <v>0</v>
      </c>
      <c r="S374" s="138">
        <v>1.56E-3</v>
      </c>
      <c r="T374" s="139">
        <f>S374*H374</f>
        <v>3.1199999999999999E-3</v>
      </c>
      <c r="AR374" s="140" t="s">
        <v>312</v>
      </c>
      <c r="AT374" s="140" t="s">
        <v>210</v>
      </c>
      <c r="AU374" s="140" t="s">
        <v>85</v>
      </c>
      <c r="AY374" s="18" t="s">
        <v>208</v>
      </c>
      <c r="BE374" s="141">
        <f>IF(N374="základní",J374,0)</f>
        <v>0</v>
      </c>
      <c r="BF374" s="141">
        <f>IF(N374="snížená",J374,0)</f>
        <v>0</v>
      </c>
      <c r="BG374" s="141">
        <f>IF(N374="zákl. přenesená",J374,0)</f>
        <v>0</v>
      </c>
      <c r="BH374" s="141">
        <f>IF(N374="sníž. přenesená",J374,0)</f>
        <v>0</v>
      </c>
      <c r="BI374" s="141">
        <f>IF(N374="nulová",J374,0)</f>
        <v>0</v>
      </c>
      <c r="BJ374" s="18" t="s">
        <v>83</v>
      </c>
      <c r="BK374" s="141">
        <f>ROUND(I374*H374,2)</f>
        <v>0</v>
      </c>
      <c r="BL374" s="18" t="s">
        <v>312</v>
      </c>
      <c r="BM374" s="140" t="s">
        <v>1921</v>
      </c>
    </row>
    <row r="375" spans="2:65" s="1" customFormat="1" x14ac:dyDescent="0.2">
      <c r="B375" s="33"/>
      <c r="D375" s="142" t="s">
        <v>216</v>
      </c>
      <c r="F375" s="143" t="s">
        <v>1922</v>
      </c>
      <c r="I375" s="144"/>
      <c r="L375" s="33"/>
      <c r="M375" s="145"/>
      <c r="T375" s="54"/>
      <c r="AT375" s="18" t="s">
        <v>216</v>
      </c>
      <c r="AU375" s="18" t="s">
        <v>85</v>
      </c>
    </row>
    <row r="376" spans="2:65" s="1" customFormat="1" ht="15.75" customHeight="1" x14ac:dyDescent="0.2">
      <c r="B376" s="33"/>
      <c r="C376" s="129" t="s">
        <v>794</v>
      </c>
      <c r="D376" s="129" t="s">
        <v>210</v>
      </c>
      <c r="E376" s="130" t="s">
        <v>1923</v>
      </c>
      <c r="F376" s="131" t="s">
        <v>1924</v>
      </c>
      <c r="G376" s="132" t="s">
        <v>1783</v>
      </c>
      <c r="H376" s="133">
        <v>1</v>
      </c>
      <c r="I376" s="134"/>
      <c r="J376" s="135">
        <f>ROUND(I376*H376,2)</f>
        <v>0</v>
      </c>
      <c r="K376" s="131" t="s">
        <v>213</v>
      </c>
      <c r="L376" s="33"/>
      <c r="M376" s="136" t="s">
        <v>19</v>
      </c>
      <c r="N376" s="137" t="s">
        <v>46</v>
      </c>
      <c r="P376" s="138">
        <f>O376*H376</f>
        <v>0</v>
      </c>
      <c r="Q376" s="138">
        <v>1.9599999999999999E-3</v>
      </c>
      <c r="R376" s="138">
        <f>Q376*H376</f>
        <v>1.9599999999999999E-3</v>
      </c>
      <c r="S376" s="138">
        <v>0</v>
      </c>
      <c r="T376" s="139">
        <f>S376*H376</f>
        <v>0</v>
      </c>
      <c r="AR376" s="140" t="s">
        <v>312</v>
      </c>
      <c r="AT376" s="140" t="s">
        <v>210</v>
      </c>
      <c r="AU376" s="140" t="s">
        <v>85</v>
      </c>
      <c r="AY376" s="18" t="s">
        <v>208</v>
      </c>
      <c r="BE376" s="141">
        <f>IF(N376="základní",J376,0)</f>
        <v>0</v>
      </c>
      <c r="BF376" s="141">
        <f>IF(N376="snížená",J376,0)</f>
        <v>0</v>
      </c>
      <c r="BG376" s="141">
        <f>IF(N376="zákl. přenesená",J376,0)</f>
        <v>0</v>
      </c>
      <c r="BH376" s="141">
        <f>IF(N376="sníž. přenesená",J376,0)</f>
        <v>0</v>
      </c>
      <c r="BI376" s="141">
        <f>IF(N376="nulová",J376,0)</f>
        <v>0</v>
      </c>
      <c r="BJ376" s="18" t="s">
        <v>83</v>
      </c>
      <c r="BK376" s="141">
        <f>ROUND(I376*H376,2)</f>
        <v>0</v>
      </c>
      <c r="BL376" s="18" t="s">
        <v>312</v>
      </c>
      <c r="BM376" s="140" t="s">
        <v>1925</v>
      </c>
    </row>
    <row r="377" spans="2:65" s="1" customFormat="1" x14ac:dyDescent="0.2">
      <c r="B377" s="33"/>
      <c r="D377" s="142" t="s">
        <v>216</v>
      </c>
      <c r="F377" s="143" t="s">
        <v>1926</v>
      </c>
      <c r="I377" s="144"/>
      <c r="L377" s="33"/>
      <c r="M377" s="145"/>
      <c r="T377" s="54"/>
      <c r="AT377" s="18" t="s">
        <v>216</v>
      </c>
      <c r="AU377" s="18" t="s">
        <v>85</v>
      </c>
    </row>
    <row r="378" spans="2:65" s="13" customFormat="1" x14ac:dyDescent="0.2">
      <c r="B378" s="153"/>
      <c r="D378" s="147" t="s">
        <v>218</v>
      </c>
      <c r="E378" s="154" t="s">
        <v>19</v>
      </c>
      <c r="F378" s="155" t="s">
        <v>1918</v>
      </c>
      <c r="H378" s="156">
        <v>1</v>
      </c>
      <c r="I378" s="157"/>
      <c r="L378" s="153"/>
      <c r="M378" s="158"/>
      <c r="T378" s="159"/>
      <c r="AT378" s="154" t="s">
        <v>218</v>
      </c>
      <c r="AU378" s="154" t="s">
        <v>85</v>
      </c>
      <c r="AV378" s="13" t="s">
        <v>85</v>
      </c>
      <c r="AW378" s="13" t="s">
        <v>35</v>
      </c>
      <c r="AX378" s="13" t="s">
        <v>75</v>
      </c>
      <c r="AY378" s="154" t="s">
        <v>208</v>
      </c>
    </row>
    <row r="379" spans="2:65" s="14" customFormat="1" x14ac:dyDescent="0.2">
      <c r="B379" s="160"/>
      <c r="D379" s="147" t="s">
        <v>218</v>
      </c>
      <c r="E379" s="161" t="s">
        <v>19</v>
      </c>
      <c r="F379" s="162" t="s">
        <v>221</v>
      </c>
      <c r="H379" s="163">
        <v>1</v>
      </c>
      <c r="I379" s="164"/>
      <c r="L379" s="160"/>
      <c r="M379" s="165"/>
      <c r="T379" s="166"/>
      <c r="AT379" s="161" t="s">
        <v>218</v>
      </c>
      <c r="AU379" s="161" t="s">
        <v>85</v>
      </c>
      <c r="AV379" s="14" t="s">
        <v>214</v>
      </c>
      <c r="AW379" s="14" t="s">
        <v>35</v>
      </c>
      <c r="AX379" s="14" t="s">
        <v>83</v>
      </c>
      <c r="AY379" s="161" t="s">
        <v>208</v>
      </c>
    </row>
    <row r="380" spans="2:65" s="1" customFormat="1" ht="15.75" customHeight="1" x14ac:dyDescent="0.2">
      <c r="B380" s="33"/>
      <c r="C380" s="129" t="s">
        <v>799</v>
      </c>
      <c r="D380" s="129" t="s">
        <v>210</v>
      </c>
      <c r="E380" s="130" t="s">
        <v>1927</v>
      </c>
      <c r="F380" s="131" t="s">
        <v>1928</v>
      </c>
      <c r="G380" s="132" t="s">
        <v>1783</v>
      </c>
      <c r="H380" s="133">
        <v>1</v>
      </c>
      <c r="I380" s="134"/>
      <c r="J380" s="135">
        <f>ROUND(I380*H380,2)</f>
        <v>0</v>
      </c>
      <c r="K380" s="131" t="s">
        <v>213</v>
      </c>
      <c r="L380" s="33"/>
      <c r="M380" s="136" t="s">
        <v>19</v>
      </c>
      <c r="N380" s="137" t="s">
        <v>46</v>
      </c>
      <c r="P380" s="138">
        <f>O380*H380</f>
        <v>0</v>
      </c>
      <c r="Q380" s="138">
        <v>1.8E-3</v>
      </c>
      <c r="R380" s="138">
        <f>Q380*H380</f>
        <v>1.8E-3</v>
      </c>
      <c r="S380" s="138">
        <v>0</v>
      </c>
      <c r="T380" s="139">
        <f>S380*H380</f>
        <v>0</v>
      </c>
      <c r="AR380" s="140" t="s">
        <v>312</v>
      </c>
      <c r="AT380" s="140" t="s">
        <v>210</v>
      </c>
      <c r="AU380" s="140" t="s">
        <v>85</v>
      </c>
      <c r="AY380" s="18" t="s">
        <v>208</v>
      </c>
      <c r="BE380" s="141">
        <f>IF(N380="základní",J380,0)</f>
        <v>0</v>
      </c>
      <c r="BF380" s="141">
        <f>IF(N380="snížená",J380,0)</f>
        <v>0</v>
      </c>
      <c r="BG380" s="141">
        <f>IF(N380="zákl. přenesená",J380,0)</f>
        <v>0</v>
      </c>
      <c r="BH380" s="141">
        <f>IF(N380="sníž. přenesená",J380,0)</f>
        <v>0</v>
      </c>
      <c r="BI380" s="141">
        <f>IF(N380="nulová",J380,0)</f>
        <v>0</v>
      </c>
      <c r="BJ380" s="18" t="s">
        <v>83</v>
      </c>
      <c r="BK380" s="141">
        <f>ROUND(I380*H380,2)</f>
        <v>0</v>
      </c>
      <c r="BL380" s="18" t="s">
        <v>312</v>
      </c>
      <c r="BM380" s="140" t="s">
        <v>1929</v>
      </c>
    </row>
    <row r="381" spans="2:65" s="1" customFormat="1" x14ac:dyDescent="0.2">
      <c r="B381" s="33"/>
      <c r="D381" s="142" t="s">
        <v>216</v>
      </c>
      <c r="F381" s="143" t="s">
        <v>1930</v>
      </c>
      <c r="I381" s="144"/>
      <c r="L381" s="33"/>
      <c r="M381" s="145"/>
      <c r="T381" s="54"/>
      <c r="AT381" s="18" t="s">
        <v>216</v>
      </c>
      <c r="AU381" s="18" t="s">
        <v>85</v>
      </c>
    </row>
    <row r="382" spans="2:65" s="13" customFormat="1" x14ac:dyDescent="0.2">
      <c r="B382" s="153"/>
      <c r="D382" s="147" t="s">
        <v>218</v>
      </c>
      <c r="E382" s="154" t="s">
        <v>19</v>
      </c>
      <c r="F382" s="155" t="s">
        <v>1913</v>
      </c>
      <c r="H382" s="156">
        <v>1</v>
      </c>
      <c r="I382" s="157"/>
      <c r="L382" s="153"/>
      <c r="M382" s="158"/>
      <c r="T382" s="159"/>
      <c r="AT382" s="154" t="s">
        <v>218</v>
      </c>
      <c r="AU382" s="154" t="s">
        <v>85</v>
      </c>
      <c r="AV382" s="13" t="s">
        <v>85</v>
      </c>
      <c r="AW382" s="13" t="s">
        <v>35</v>
      </c>
      <c r="AX382" s="13" t="s">
        <v>75</v>
      </c>
      <c r="AY382" s="154" t="s">
        <v>208</v>
      </c>
    </row>
    <row r="383" spans="2:65" s="14" customFormat="1" x14ac:dyDescent="0.2">
      <c r="B383" s="160"/>
      <c r="D383" s="147" t="s">
        <v>218</v>
      </c>
      <c r="E383" s="161" t="s">
        <v>19</v>
      </c>
      <c r="F383" s="162" t="s">
        <v>221</v>
      </c>
      <c r="H383" s="163">
        <v>1</v>
      </c>
      <c r="I383" s="164"/>
      <c r="L383" s="160"/>
      <c r="M383" s="165"/>
      <c r="T383" s="166"/>
      <c r="AT383" s="161" t="s">
        <v>218</v>
      </c>
      <c r="AU383" s="161" t="s">
        <v>85</v>
      </c>
      <c r="AV383" s="14" t="s">
        <v>214</v>
      </c>
      <c r="AW383" s="14" t="s">
        <v>35</v>
      </c>
      <c r="AX383" s="14" t="s">
        <v>83</v>
      </c>
      <c r="AY383" s="161" t="s">
        <v>208</v>
      </c>
    </row>
    <row r="384" spans="2:65" s="1" customFormat="1" ht="15.75" customHeight="1" x14ac:dyDescent="0.2">
      <c r="B384" s="33"/>
      <c r="C384" s="129" t="s">
        <v>807</v>
      </c>
      <c r="D384" s="129" t="s">
        <v>210</v>
      </c>
      <c r="E384" s="130" t="s">
        <v>1931</v>
      </c>
      <c r="F384" s="131" t="s">
        <v>1932</v>
      </c>
      <c r="G384" s="132" t="s">
        <v>1783</v>
      </c>
      <c r="H384" s="133">
        <v>3</v>
      </c>
      <c r="I384" s="134"/>
      <c r="J384" s="135">
        <f>ROUND(I384*H384,2)</f>
        <v>0</v>
      </c>
      <c r="K384" s="131" t="s">
        <v>213</v>
      </c>
      <c r="L384" s="33"/>
      <c r="M384" s="136" t="s">
        <v>19</v>
      </c>
      <c r="N384" s="137" t="s">
        <v>46</v>
      </c>
      <c r="P384" s="138">
        <f>O384*H384</f>
        <v>0</v>
      </c>
      <c r="Q384" s="138">
        <v>1.8E-3</v>
      </c>
      <c r="R384" s="138">
        <f>Q384*H384</f>
        <v>5.4000000000000003E-3</v>
      </c>
      <c r="S384" s="138">
        <v>0</v>
      </c>
      <c r="T384" s="139">
        <f>S384*H384</f>
        <v>0</v>
      </c>
      <c r="AR384" s="140" t="s">
        <v>312</v>
      </c>
      <c r="AT384" s="140" t="s">
        <v>210</v>
      </c>
      <c r="AU384" s="140" t="s">
        <v>85</v>
      </c>
      <c r="AY384" s="18" t="s">
        <v>208</v>
      </c>
      <c r="BE384" s="141">
        <f>IF(N384="základní",J384,0)</f>
        <v>0</v>
      </c>
      <c r="BF384" s="141">
        <f>IF(N384="snížená",J384,0)</f>
        <v>0</v>
      </c>
      <c r="BG384" s="141">
        <f>IF(N384="zákl. přenesená",J384,0)</f>
        <v>0</v>
      </c>
      <c r="BH384" s="141">
        <f>IF(N384="sníž. přenesená",J384,0)</f>
        <v>0</v>
      </c>
      <c r="BI384" s="141">
        <f>IF(N384="nulová",J384,0)</f>
        <v>0</v>
      </c>
      <c r="BJ384" s="18" t="s">
        <v>83</v>
      </c>
      <c r="BK384" s="141">
        <f>ROUND(I384*H384,2)</f>
        <v>0</v>
      </c>
      <c r="BL384" s="18" t="s">
        <v>312</v>
      </c>
      <c r="BM384" s="140" t="s">
        <v>1933</v>
      </c>
    </row>
    <row r="385" spans="2:65" s="1" customFormat="1" x14ac:dyDescent="0.2">
      <c r="B385" s="33"/>
      <c r="D385" s="142" t="s">
        <v>216</v>
      </c>
      <c r="F385" s="143" t="s">
        <v>1934</v>
      </c>
      <c r="I385" s="144"/>
      <c r="L385" s="33"/>
      <c r="M385" s="145"/>
      <c r="T385" s="54"/>
      <c r="AT385" s="18" t="s">
        <v>216</v>
      </c>
      <c r="AU385" s="18" t="s">
        <v>85</v>
      </c>
    </row>
    <row r="386" spans="2:65" s="13" customFormat="1" x14ac:dyDescent="0.2">
      <c r="B386" s="153"/>
      <c r="D386" s="147" t="s">
        <v>218</v>
      </c>
      <c r="E386" s="154" t="s">
        <v>19</v>
      </c>
      <c r="F386" s="155" t="s">
        <v>1935</v>
      </c>
      <c r="H386" s="156">
        <v>3</v>
      </c>
      <c r="I386" s="157"/>
      <c r="L386" s="153"/>
      <c r="M386" s="158"/>
      <c r="T386" s="159"/>
      <c r="AT386" s="154" t="s">
        <v>218</v>
      </c>
      <c r="AU386" s="154" t="s">
        <v>85</v>
      </c>
      <c r="AV386" s="13" t="s">
        <v>85</v>
      </c>
      <c r="AW386" s="13" t="s">
        <v>35</v>
      </c>
      <c r="AX386" s="13" t="s">
        <v>75</v>
      </c>
      <c r="AY386" s="154" t="s">
        <v>208</v>
      </c>
    </row>
    <row r="387" spans="2:65" s="14" customFormat="1" x14ac:dyDescent="0.2">
      <c r="B387" s="160"/>
      <c r="D387" s="147" t="s">
        <v>218</v>
      </c>
      <c r="E387" s="161" t="s">
        <v>19</v>
      </c>
      <c r="F387" s="162" t="s">
        <v>221</v>
      </c>
      <c r="H387" s="163">
        <v>3</v>
      </c>
      <c r="I387" s="164"/>
      <c r="L387" s="160"/>
      <c r="M387" s="165"/>
      <c r="T387" s="166"/>
      <c r="AT387" s="161" t="s">
        <v>218</v>
      </c>
      <c r="AU387" s="161" t="s">
        <v>85</v>
      </c>
      <c r="AV387" s="14" t="s">
        <v>214</v>
      </c>
      <c r="AW387" s="14" t="s">
        <v>35</v>
      </c>
      <c r="AX387" s="14" t="s">
        <v>83</v>
      </c>
      <c r="AY387" s="161" t="s">
        <v>208</v>
      </c>
    </row>
    <row r="388" spans="2:65" s="1" customFormat="1" ht="15.75" customHeight="1" x14ac:dyDescent="0.2">
      <c r="B388" s="33"/>
      <c r="C388" s="129" t="s">
        <v>812</v>
      </c>
      <c r="D388" s="129" t="s">
        <v>210</v>
      </c>
      <c r="E388" s="130" t="s">
        <v>1936</v>
      </c>
      <c r="F388" s="131" t="s">
        <v>1937</v>
      </c>
      <c r="G388" s="132" t="s">
        <v>307</v>
      </c>
      <c r="H388" s="133">
        <v>1</v>
      </c>
      <c r="I388" s="134"/>
      <c r="J388" s="135">
        <f>ROUND(I388*H388,2)</f>
        <v>0</v>
      </c>
      <c r="K388" s="131" t="s">
        <v>213</v>
      </c>
      <c r="L388" s="33"/>
      <c r="M388" s="136" t="s">
        <v>19</v>
      </c>
      <c r="N388" s="137" t="s">
        <v>46</v>
      </c>
      <c r="P388" s="138">
        <f>O388*H388</f>
        <v>0</v>
      </c>
      <c r="Q388" s="138">
        <v>3.6000000000000002E-4</v>
      </c>
      <c r="R388" s="138">
        <f>Q388*H388</f>
        <v>3.6000000000000002E-4</v>
      </c>
      <c r="S388" s="138">
        <v>0</v>
      </c>
      <c r="T388" s="139">
        <f>S388*H388</f>
        <v>0</v>
      </c>
      <c r="AR388" s="140" t="s">
        <v>312</v>
      </c>
      <c r="AT388" s="140" t="s">
        <v>210</v>
      </c>
      <c r="AU388" s="140" t="s">
        <v>85</v>
      </c>
      <c r="AY388" s="18" t="s">
        <v>208</v>
      </c>
      <c r="BE388" s="141">
        <f>IF(N388="základní",J388,0)</f>
        <v>0</v>
      </c>
      <c r="BF388" s="141">
        <f>IF(N388="snížená",J388,0)</f>
        <v>0</v>
      </c>
      <c r="BG388" s="141">
        <f>IF(N388="zákl. přenesená",J388,0)</f>
        <v>0</v>
      </c>
      <c r="BH388" s="141">
        <f>IF(N388="sníž. přenesená",J388,0)</f>
        <v>0</v>
      </c>
      <c r="BI388" s="141">
        <f>IF(N388="nulová",J388,0)</f>
        <v>0</v>
      </c>
      <c r="BJ388" s="18" t="s">
        <v>83</v>
      </c>
      <c r="BK388" s="141">
        <f>ROUND(I388*H388,2)</f>
        <v>0</v>
      </c>
      <c r="BL388" s="18" t="s">
        <v>312</v>
      </c>
      <c r="BM388" s="140" t="s">
        <v>1938</v>
      </c>
    </row>
    <row r="389" spans="2:65" s="1" customFormat="1" x14ac:dyDescent="0.2">
      <c r="B389" s="33"/>
      <c r="D389" s="142" t="s">
        <v>216</v>
      </c>
      <c r="F389" s="143" t="s">
        <v>1939</v>
      </c>
      <c r="I389" s="144"/>
      <c r="L389" s="33"/>
      <c r="M389" s="145"/>
      <c r="T389" s="54"/>
      <c r="AT389" s="18" t="s">
        <v>216</v>
      </c>
      <c r="AU389" s="18" t="s">
        <v>85</v>
      </c>
    </row>
    <row r="390" spans="2:65" s="13" customFormat="1" x14ac:dyDescent="0.2">
      <c r="B390" s="153"/>
      <c r="D390" s="147" t="s">
        <v>218</v>
      </c>
      <c r="E390" s="154" t="s">
        <v>19</v>
      </c>
      <c r="F390" s="155" t="s">
        <v>1913</v>
      </c>
      <c r="H390" s="156">
        <v>1</v>
      </c>
      <c r="I390" s="157"/>
      <c r="L390" s="153"/>
      <c r="M390" s="158"/>
      <c r="T390" s="159"/>
      <c r="AT390" s="154" t="s">
        <v>218</v>
      </c>
      <c r="AU390" s="154" t="s">
        <v>85</v>
      </c>
      <c r="AV390" s="13" t="s">
        <v>85</v>
      </c>
      <c r="AW390" s="13" t="s">
        <v>35</v>
      </c>
      <c r="AX390" s="13" t="s">
        <v>75</v>
      </c>
      <c r="AY390" s="154" t="s">
        <v>208</v>
      </c>
    </row>
    <row r="391" spans="2:65" s="14" customFormat="1" x14ac:dyDescent="0.2">
      <c r="B391" s="160"/>
      <c r="D391" s="147" t="s">
        <v>218</v>
      </c>
      <c r="E391" s="161" t="s">
        <v>19</v>
      </c>
      <c r="F391" s="162" t="s">
        <v>221</v>
      </c>
      <c r="H391" s="163">
        <v>1</v>
      </c>
      <c r="I391" s="164"/>
      <c r="L391" s="160"/>
      <c r="M391" s="165"/>
      <c r="T391" s="166"/>
      <c r="AT391" s="161" t="s">
        <v>218</v>
      </c>
      <c r="AU391" s="161" t="s">
        <v>85</v>
      </c>
      <c r="AV391" s="14" t="s">
        <v>214</v>
      </c>
      <c r="AW391" s="14" t="s">
        <v>35</v>
      </c>
      <c r="AX391" s="14" t="s">
        <v>83</v>
      </c>
      <c r="AY391" s="161" t="s">
        <v>208</v>
      </c>
    </row>
    <row r="392" spans="2:65" s="1" customFormat="1" ht="15.75" customHeight="1" x14ac:dyDescent="0.2">
      <c r="B392" s="33"/>
      <c r="C392" s="129" t="s">
        <v>817</v>
      </c>
      <c r="D392" s="129" t="s">
        <v>210</v>
      </c>
      <c r="E392" s="130" t="s">
        <v>1940</v>
      </c>
      <c r="F392" s="131" t="s">
        <v>1941</v>
      </c>
      <c r="G392" s="132" t="s">
        <v>307</v>
      </c>
      <c r="H392" s="133">
        <v>3</v>
      </c>
      <c r="I392" s="134"/>
      <c r="J392" s="135">
        <f>ROUND(I392*H392,2)</f>
        <v>0</v>
      </c>
      <c r="K392" s="131" t="s">
        <v>213</v>
      </c>
      <c r="L392" s="33"/>
      <c r="M392" s="136" t="s">
        <v>19</v>
      </c>
      <c r="N392" s="137" t="s">
        <v>46</v>
      </c>
      <c r="P392" s="138">
        <f>O392*H392</f>
        <v>0</v>
      </c>
      <c r="Q392" s="138">
        <v>1.3999999999999999E-4</v>
      </c>
      <c r="R392" s="138">
        <f>Q392*H392</f>
        <v>4.1999999999999996E-4</v>
      </c>
      <c r="S392" s="138">
        <v>0</v>
      </c>
      <c r="T392" s="139">
        <f>S392*H392</f>
        <v>0</v>
      </c>
      <c r="AR392" s="140" t="s">
        <v>312</v>
      </c>
      <c r="AT392" s="140" t="s">
        <v>210</v>
      </c>
      <c r="AU392" s="140" t="s">
        <v>85</v>
      </c>
      <c r="AY392" s="18" t="s">
        <v>208</v>
      </c>
      <c r="BE392" s="141">
        <f>IF(N392="základní",J392,0)</f>
        <v>0</v>
      </c>
      <c r="BF392" s="141">
        <f>IF(N392="snížená",J392,0)</f>
        <v>0</v>
      </c>
      <c r="BG392" s="141">
        <f>IF(N392="zákl. přenesená",J392,0)</f>
        <v>0</v>
      </c>
      <c r="BH392" s="141">
        <f>IF(N392="sníž. přenesená",J392,0)</f>
        <v>0</v>
      </c>
      <c r="BI392" s="141">
        <f>IF(N392="nulová",J392,0)</f>
        <v>0</v>
      </c>
      <c r="BJ392" s="18" t="s">
        <v>83</v>
      </c>
      <c r="BK392" s="141">
        <f>ROUND(I392*H392,2)</f>
        <v>0</v>
      </c>
      <c r="BL392" s="18" t="s">
        <v>312</v>
      </c>
      <c r="BM392" s="140" t="s">
        <v>1942</v>
      </c>
    </row>
    <row r="393" spans="2:65" s="1" customFormat="1" x14ac:dyDescent="0.2">
      <c r="B393" s="33"/>
      <c r="D393" s="142" t="s">
        <v>216</v>
      </c>
      <c r="F393" s="143" t="s">
        <v>1943</v>
      </c>
      <c r="I393" s="144"/>
      <c r="L393" s="33"/>
      <c r="M393" s="145"/>
      <c r="T393" s="54"/>
      <c r="AT393" s="18" t="s">
        <v>216</v>
      </c>
      <c r="AU393" s="18" t="s">
        <v>85</v>
      </c>
    </row>
    <row r="394" spans="2:65" s="13" customFormat="1" x14ac:dyDescent="0.2">
      <c r="B394" s="153"/>
      <c r="D394" s="147" t="s">
        <v>218</v>
      </c>
      <c r="E394" s="154" t="s">
        <v>19</v>
      </c>
      <c r="F394" s="155" t="s">
        <v>1935</v>
      </c>
      <c r="H394" s="156">
        <v>3</v>
      </c>
      <c r="I394" s="157"/>
      <c r="L394" s="153"/>
      <c r="M394" s="158"/>
      <c r="T394" s="159"/>
      <c r="AT394" s="154" t="s">
        <v>218</v>
      </c>
      <c r="AU394" s="154" t="s">
        <v>85</v>
      </c>
      <c r="AV394" s="13" t="s">
        <v>85</v>
      </c>
      <c r="AW394" s="13" t="s">
        <v>35</v>
      </c>
      <c r="AX394" s="13" t="s">
        <v>75</v>
      </c>
      <c r="AY394" s="154" t="s">
        <v>208</v>
      </c>
    </row>
    <row r="395" spans="2:65" s="14" customFormat="1" x14ac:dyDescent="0.2">
      <c r="B395" s="160"/>
      <c r="D395" s="147" t="s">
        <v>218</v>
      </c>
      <c r="E395" s="161" t="s">
        <v>19</v>
      </c>
      <c r="F395" s="162" t="s">
        <v>221</v>
      </c>
      <c r="H395" s="163">
        <v>3</v>
      </c>
      <c r="I395" s="164"/>
      <c r="L395" s="160"/>
      <c r="M395" s="165"/>
      <c r="T395" s="166"/>
      <c r="AT395" s="161" t="s">
        <v>218</v>
      </c>
      <c r="AU395" s="161" t="s">
        <v>85</v>
      </c>
      <c r="AV395" s="14" t="s">
        <v>214</v>
      </c>
      <c r="AW395" s="14" t="s">
        <v>35</v>
      </c>
      <c r="AX395" s="14" t="s">
        <v>83</v>
      </c>
      <c r="AY395" s="161" t="s">
        <v>208</v>
      </c>
    </row>
    <row r="396" spans="2:65" s="1" customFormat="1" ht="15.75" customHeight="1" x14ac:dyDescent="0.2">
      <c r="B396" s="33"/>
      <c r="C396" s="129" t="s">
        <v>823</v>
      </c>
      <c r="D396" s="129" t="s">
        <v>210</v>
      </c>
      <c r="E396" s="130" t="s">
        <v>1944</v>
      </c>
      <c r="F396" s="131" t="s">
        <v>1945</v>
      </c>
      <c r="G396" s="132" t="s">
        <v>307</v>
      </c>
      <c r="H396" s="133">
        <v>2</v>
      </c>
      <c r="I396" s="134"/>
      <c r="J396" s="135">
        <f>ROUND(I396*H396,2)</f>
        <v>0</v>
      </c>
      <c r="K396" s="131" t="s">
        <v>213</v>
      </c>
      <c r="L396" s="33"/>
      <c r="M396" s="136" t="s">
        <v>19</v>
      </c>
      <c r="N396" s="137" t="s">
        <v>46</v>
      </c>
      <c r="P396" s="138">
        <f>O396*H396</f>
        <v>0</v>
      </c>
      <c r="Q396" s="138">
        <v>0</v>
      </c>
      <c r="R396" s="138">
        <f>Q396*H396</f>
        <v>0</v>
      </c>
      <c r="S396" s="138">
        <v>8.4999999999999995E-4</v>
      </c>
      <c r="T396" s="139">
        <f>S396*H396</f>
        <v>1.6999999999999999E-3</v>
      </c>
      <c r="AR396" s="140" t="s">
        <v>312</v>
      </c>
      <c r="AT396" s="140" t="s">
        <v>210</v>
      </c>
      <c r="AU396" s="140" t="s">
        <v>85</v>
      </c>
      <c r="AY396" s="18" t="s">
        <v>208</v>
      </c>
      <c r="BE396" s="141">
        <f>IF(N396="základní",J396,0)</f>
        <v>0</v>
      </c>
      <c r="BF396" s="141">
        <f>IF(N396="snížená",J396,0)</f>
        <v>0</v>
      </c>
      <c r="BG396" s="141">
        <f>IF(N396="zákl. přenesená",J396,0)</f>
        <v>0</v>
      </c>
      <c r="BH396" s="141">
        <f>IF(N396="sníž. přenesená",J396,0)</f>
        <v>0</v>
      </c>
      <c r="BI396" s="141">
        <f>IF(N396="nulová",J396,0)</f>
        <v>0</v>
      </c>
      <c r="BJ396" s="18" t="s">
        <v>83</v>
      </c>
      <c r="BK396" s="141">
        <f>ROUND(I396*H396,2)</f>
        <v>0</v>
      </c>
      <c r="BL396" s="18" t="s">
        <v>312</v>
      </c>
      <c r="BM396" s="140" t="s">
        <v>1946</v>
      </c>
    </row>
    <row r="397" spans="2:65" s="1" customFormat="1" x14ac:dyDescent="0.2">
      <c r="B397" s="33"/>
      <c r="D397" s="142" t="s">
        <v>216</v>
      </c>
      <c r="F397" s="143" t="s">
        <v>1947</v>
      </c>
      <c r="I397" s="144"/>
      <c r="L397" s="33"/>
      <c r="M397" s="145"/>
      <c r="T397" s="54"/>
      <c r="AT397" s="18" t="s">
        <v>216</v>
      </c>
      <c r="AU397" s="18" t="s">
        <v>85</v>
      </c>
    </row>
    <row r="398" spans="2:65" s="1" customFormat="1" ht="15.75" customHeight="1" x14ac:dyDescent="0.2">
      <c r="B398" s="33"/>
      <c r="C398" s="129" t="s">
        <v>830</v>
      </c>
      <c r="D398" s="129" t="s">
        <v>210</v>
      </c>
      <c r="E398" s="130" t="s">
        <v>1948</v>
      </c>
      <c r="F398" s="131" t="s">
        <v>1949</v>
      </c>
      <c r="G398" s="132" t="s">
        <v>307</v>
      </c>
      <c r="H398" s="133">
        <v>3</v>
      </c>
      <c r="I398" s="134"/>
      <c r="J398" s="135">
        <f>ROUND(I398*H398,2)</f>
        <v>0</v>
      </c>
      <c r="K398" s="131" t="s">
        <v>213</v>
      </c>
      <c r="L398" s="33"/>
      <c r="M398" s="136" t="s">
        <v>19</v>
      </c>
      <c r="N398" s="137" t="s">
        <v>46</v>
      </c>
      <c r="P398" s="138">
        <f>O398*H398</f>
        <v>0</v>
      </c>
      <c r="Q398" s="138">
        <v>2.4000000000000001E-4</v>
      </c>
      <c r="R398" s="138">
        <f>Q398*H398</f>
        <v>7.2000000000000005E-4</v>
      </c>
      <c r="S398" s="138">
        <v>0</v>
      </c>
      <c r="T398" s="139">
        <f>S398*H398</f>
        <v>0</v>
      </c>
      <c r="AR398" s="140" t="s">
        <v>312</v>
      </c>
      <c r="AT398" s="140" t="s">
        <v>210</v>
      </c>
      <c r="AU398" s="140" t="s">
        <v>85</v>
      </c>
      <c r="AY398" s="18" t="s">
        <v>208</v>
      </c>
      <c r="BE398" s="141">
        <f>IF(N398="základní",J398,0)</f>
        <v>0</v>
      </c>
      <c r="BF398" s="141">
        <f>IF(N398="snížená",J398,0)</f>
        <v>0</v>
      </c>
      <c r="BG398" s="141">
        <f>IF(N398="zákl. přenesená",J398,0)</f>
        <v>0</v>
      </c>
      <c r="BH398" s="141">
        <f>IF(N398="sníž. přenesená",J398,0)</f>
        <v>0</v>
      </c>
      <c r="BI398" s="141">
        <f>IF(N398="nulová",J398,0)</f>
        <v>0</v>
      </c>
      <c r="BJ398" s="18" t="s">
        <v>83</v>
      </c>
      <c r="BK398" s="141">
        <f>ROUND(I398*H398,2)</f>
        <v>0</v>
      </c>
      <c r="BL398" s="18" t="s">
        <v>312</v>
      </c>
      <c r="BM398" s="140" t="s">
        <v>1950</v>
      </c>
    </row>
    <row r="399" spans="2:65" s="1" customFormat="1" x14ac:dyDescent="0.2">
      <c r="B399" s="33"/>
      <c r="D399" s="142" t="s">
        <v>216</v>
      </c>
      <c r="F399" s="143" t="s">
        <v>1951</v>
      </c>
      <c r="I399" s="144"/>
      <c r="L399" s="33"/>
      <c r="M399" s="145"/>
      <c r="T399" s="54"/>
      <c r="AT399" s="18" t="s">
        <v>216</v>
      </c>
      <c r="AU399" s="18" t="s">
        <v>85</v>
      </c>
    </row>
    <row r="400" spans="2:65" s="13" customFormat="1" x14ac:dyDescent="0.2">
      <c r="B400" s="153"/>
      <c r="D400" s="147" t="s">
        <v>218</v>
      </c>
      <c r="E400" s="154" t="s">
        <v>19</v>
      </c>
      <c r="F400" s="155" t="s">
        <v>1935</v>
      </c>
      <c r="H400" s="156">
        <v>3</v>
      </c>
      <c r="I400" s="157"/>
      <c r="L400" s="153"/>
      <c r="M400" s="158"/>
      <c r="T400" s="159"/>
      <c r="AT400" s="154" t="s">
        <v>218</v>
      </c>
      <c r="AU400" s="154" t="s">
        <v>85</v>
      </c>
      <c r="AV400" s="13" t="s">
        <v>85</v>
      </c>
      <c r="AW400" s="13" t="s">
        <v>35</v>
      </c>
      <c r="AX400" s="13" t="s">
        <v>75</v>
      </c>
      <c r="AY400" s="154" t="s">
        <v>208</v>
      </c>
    </row>
    <row r="401" spans="2:65" s="14" customFormat="1" x14ac:dyDescent="0.2">
      <c r="B401" s="160"/>
      <c r="D401" s="147" t="s">
        <v>218</v>
      </c>
      <c r="E401" s="161" t="s">
        <v>19</v>
      </c>
      <c r="F401" s="162" t="s">
        <v>221</v>
      </c>
      <c r="H401" s="163">
        <v>3</v>
      </c>
      <c r="I401" s="164"/>
      <c r="L401" s="160"/>
      <c r="M401" s="165"/>
      <c r="T401" s="166"/>
      <c r="AT401" s="161" t="s">
        <v>218</v>
      </c>
      <c r="AU401" s="161" t="s">
        <v>85</v>
      </c>
      <c r="AV401" s="14" t="s">
        <v>214</v>
      </c>
      <c r="AW401" s="14" t="s">
        <v>35</v>
      </c>
      <c r="AX401" s="14" t="s">
        <v>83</v>
      </c>
      <c r="AY401" s="161" t="s">
        <v>208</v>
      </c>
    </row>
    <row r="402" spans="2:65" s="1" customFormat="1" ht="15.75" customHeight="1" x14ac:dyDescent="0.2">
      <c r="B402" s="33"/>
      <c r="C402" s="129" t="s">
        <v>839</v>
      </c>
      <c r="D402" s="129" t="s">
        <v>210</v>
      </c>
      <c r="E402" s="130" t="s">
        <v>1952</v>
      </c>
      <c r="F402" s="131" t="s">
        <v>1953</v>
      </c>
      <c r="G402" s="132" t="s">
        <v>307</v>
      </c>
      <c r="H402" s="133">
        <v>1</v>
      </c>
      <c r="I402" s="134"/>
      <c r="J402" s="135">
        <f>ROUND(I402*H402,2)</f>
        <v>0</v>
      </c>
      <c r="K402" s="131" t="s">
        <v>213</v>
      </c>
      <c r="L402" s="33"/>
      <c r="M402" s="136" t="s">
        <v>19</v>
      </c>
      <c r="N402" s="137" t="s">
        <v>46</v>
      </c>
      <c r="P402" s="138">
        <f>O402*H402</f>
        <v>0</v>
      </c>
      <c r="Q402" s="138">
        <v>2.7999999999999998E-4</v>
      </c>
      <c r="R402" s="138">
        <f>Q402*H402</f>
        <v>2.7999999999999998E-4</v>
      </c>
      <c r="S402" s="138">
        <v>0</v>
      </c>
      <c r="T402" s="139">
        <f>S402*H402</f>
        <v>0</v>
      </c>
      <c r="AR402" s="140" t="s">
        <v>312</v>
      </c>
      <c r="AT402" s="140" t="s">
        <v>210</v>
      </c>
      <c r="AU402" s="140" t="s">
        <v>85</v>
      </c>
      <c r="AY402" s="18" t="s">
        <v>208</v>
      </c>
      <c r="BE402" s="141">
        <f>IF(N402="základní",J402,0)</f>
        <v>0</v>
      </c>
      <c r="BF402" s="141">
        <f>IF(N402="snížená",J402,0)</f>
        <v>0</v>
      </c>
      <c r="BG402" s="141">
        <f>IF(N402="zákl. přenesená",J402,0)</f>
        <v>0</v>
      </c>
      <c r="BH402" s="141">
        <f>IF(N402="sníž. přenesená",J402,0)</f>
        <v>0</v>
      </c>
      <c r="BI402" s="141">
        <f>IF(N402="nulová",J402,0)</f>
        <v>0</v>
      </c>
      <c r="BJ402" s="18" t="s">
        <v>83</v>
      </c>
      <c r="BK402" s="141">
        <f>ROUND(I402*H402,2)</f>
        <v>0</v>
      </c>
      <c r="BL402" s="18" t="s">
        <v>312</v>
      </c>
      <c r="BM402" s="140" t="s">
        <v>1954</v>
      </c>
    </row>
    <row r="403" spans="2:65" s="1" customFormat="1" x14ac:dyDescent="0.2">
      <c r="B403" s="33"/>
      <c r="D403" s="142" t="s">
        <v>216</v>
      </c>
      <c r="F403" s="143" t="s">
        <v>1955</v>
      </c>
      <c r="I403" s="144"/>
      <c r="L403" s="33"/>
      <c r="M403" s="145"/>
      <c r="T403" s="54"/>
      <c r="AT403" s="18" t="s">
        <v>216</v>
      </c>
      <c r="AU403" s="18" t="s">
        <v>85</v>
      </c>
    </row>
    <row r="404" spans="2:65" s="13" customFormat="1" x14ac:dyDescent="0.2">
      <c r="B404" s="153"/>
      <c r="D404" s="147" t="s">
        <v>218</v>
      </c>
      <c r="E404" s="154" t="s">
        <v>19</v>
      </c>
      <c r="F404" s="155" t="s">
        <v>1913</v>
      </c>
      <c r="H404" s="156">
        <v>1</v>
      </c>
      <c r="I404" s="157"/>
      <c r="L404" s="153"/>
      <c r="M404" s="158"/>
      <c r="T404" s="159"/>
      <c r="AT404" s="154" t="s">
        <v>218</v>
      </c>
      <c r="AU404" s="154" t="s">
        <v>85</v>
      </c>
      <c r="AV404" s="13" t="s">
        <v>85</v>
      </c>
      <c r="AW404" s="13" t="s">
        <v>35</v>
      </c>
      <c r="AX404" s="13" t="s">
        <v>75</v>
      </c>
      <c r="AY404" s="154" t="s">
        <v>208</v>
      </c>
    </row>
    <row r="405" spans="2:65" s="14" customFormat="1" x14ac:dyDescent="0.2">
      <c r="B405" s="160"/>
      <c r="D405" s="147" t="s">
        <v>218</v>
      </c>
      <c r="E405" s="161" t="s">
        <v>19</v>
      </c>
      <c r="F405" s="162" t="s">
        <v>221</v>
      </c>
      <c r="H405" s="163">
        <v>1</v>
      </c>
      <c r="I405" s="164"/>
      <c r="L405" s="160"/>
      <c r="M405" s="165"/>
      <c r="T405" s="166"/>
      <c r="AT405" s="161" t="s">
        <v>218</v>
      </c>
      <c r="AU405" s="161" t="s">
        <v>85</v>
      </c>
      <c r="AV405" s="14" t="s">
        <v>214</v>
      </c>
      <c r="AW405" s="14" t="s">
        <v>35</v>
      </c>
      <c r="AX405" s="14" t="s">
        <v>83</v>
      </c>
      <c r="AY405" s="161" t="s">
        <v>208</v>
      </c>
    </row>
    <row r="406" spans="2:65" s="1" customFormat="1" ht="22.25" customHeight="1" x14ac:dyDescent="0.2">
      <c r="B406" s="33"/>
      <c r="C406" s="129" t="s">
        <v>844</v>
      </c>
      <c r="D406" s="129" t="s">
        <v>210</v>
      </c>
      <c r="E406" s="130" t="s">
        <v>1956</v>
      </c>
      <c r="F406" s="131" t="s">
        <v>1957</v>
      </c>
      <c r="G406" s="132" t="s">
        <v>307</v>
      </c>
      <c r="H406" s="133">
        <v>1</v>
      </c>
      <c r="I406" s="134"/>
      <c r="J406" s="135">
        <f>ROUND(I406*H406,2)</f>
        <v>0</v>
      </c>
      <c r="K406" s="131" t="s">
        <v>213</v>
      </c>
      <c r="L406" s="33"/>
      <c r="M406" s="136" t="s">
        <v>19</v>
      </c>
      <c r="N406" s="137" t="s">
        <v>46</v>
      </c>
      <c r="P406" s="138">
        <f>O406*H406</f>
        <v>0</v>
      </c>
      <c r="Q406" s="138">
        <v>1.2800000000000001E-3</v>
      </c>
      <c r="R406" s="138">
        <f>Q406*H406</f>
        <v>1.2800000000000001E-3</v>
      </c>
      <c r="S406" s="138">
        <v>0</v>
      </c>
      <c r="T406" s="139">
        <f>S406*H406</f>
        <v>0</v>
      </c>
      <c r="AR406" s="140" t="s">
        <v>312</v>
      </c>
      <c r="AT406" s="140" t="s">
        <v>210</v>
      </c>
      <c r="AU406" s="140" t="s">
        <v>85</v>
      </c>
      <c r="AY406" s="18" t="s">
        <v>208</v>
      </c>
      <c r="BE406" s="141">
        <f>IF(N406="základní",J406,0)</f>
        <v>0</v>
      </c>
      <c r="BF406" s="141">
        <f>IF(N406="snížená",J406,0)</f>
        <v>0</v>
      </c>
      <c r="BG406" s="141">
        <f>IF(N406="zákl. přenesená",J406,0)</f>
        <v>0</v>
      </c>
      <c r="BH406" s="141">
        <f>IF(N406="sníž. přenesená",J406,0)</f>
        <v>0</v>
      </c>
      <c r="BI406" s="141">
        <f>IF(N406="nulová",J406,0)</f>
        <v>0</v>
      </c>
      <c r="BJ406" s="18" t="s">
        <v>83</v>
      </c>
      <c r="BK406" s="141">
        <f>ROUND(I406*H406,2)</f>
        <v>0</v>
      </c>
      <c r="BL406" s="18" t="s">
        <v>312</v>
      </c>
      <c r="BM406" s="140" t="s">
        <v>1958</v>
      </c>
    </row>
    <row r="407" spans="2:65" s="1" customFormat="1" x14ac:dyDescent="0.2">
      <c r="B407" s="33"/>
      <c r="D407" s="142" t="s">
        <v>216</v>
      </c>
      <c r="F407" s="143" t="s">
        <v>1959</v>
      </c>
      <c r="I407" s="144"/>
      <c r="L407" s="33"/>
      <c r="M407" s="145"/>
      <c r="T407" s="54"/>
      <c r="AT407" s="18" t="s">
        <v>216</v>
      </c>
      <c r="AU407" s="18" t="s">
        <v>85</v>
      </c>
    </row>
    <row r="408" spans="2:65" s="13" customFormat="1" x14ac:dyDescent="0.2">
      <c r="B408" s="153"/>
      <c r="D408" s="147" t="s">
        <v>218</v>
      </c>
      <c r="E408" s="154" t="s">
        <v>19</v>
      </c>
      <c r="F408" s="155" t="s">
        <v>1918</v>
      </c>
      <c r="H408" s="156">
        <v>1</v>
      </c>
      <c r="I408" s="157"/>
      <c r="L408" s="153"/>
      <c r="M408" s="158"/>
      <c r="T408" s="159"/>
      <c r="AT408" s="154" t="s">
        <v>218</v>
      </c>
      <c r="AU408" s="154" t="s">
        <v>85</v>
      </c>
      <c r="AV408" s="13" t="s">
        <v>85</v>
      </c>
      <c r="AW408" s="13" t="s">
        <v>35</v>
      </c>
      <c r="AX408" s="13" t="s">
        <v>75</v>
      </c>
      <c r="AY408" s="154" t="s">
        <v>208</v>
      </c>
    </row>
    <row r="409" spans="2:65" s="14" customFormat="1" x14ac:dyDescent="0.2">
      <c r="B409" s="160"/>
      <c r="D409" s="147" t="s">
        <v>218</v>
      </c>
      <c r="E409" s="161" t="s">
        <v>19</v>
      </c>
      <c r="F409" s="162" t="s">
        <v>221</v>
      </c>
      <c r="H409" s="163">
        <v>1</v>
      </c>
      <c r="I409" s="164"/>
      <c r="L409" s="160"/>
      <c r="M409" s="165"/>
      <c r="T409" s="166"/>
      <c r="AT409" s="161" t="s">
        <v>218</v>
      </c>
      <c r="AU409" s="161" t="s">
        <v>85</v>
      </c>
      <c r="AV409" s="14" t="s">
        <v>214</v>
      </c>
      <c r="AW409" s="14" t="s">
        <v>35</v>
      </c>
      <c r="AX409" s="14" t="s">
        <v>83</v>
      </c>
      <c r="AY409" s="161" t="s">
        <v>208</v>
      </c>
    </row>
    <row r="410" spans="2:65" s="1" customFormat="1" ht="15.75" customHeight="1" x14ac:dyDescent="0.2">
      <c r="B410" s="33"/>
      <c r="C410" s="129" t="s">
        <v>850</v>
      </c>
      <c r="D410" s="129" t="s">
        <v>210</v>
      </c>
      <c r="E410" s="130" t="s">
        <v>1960</v>
      </c>
      <c r="F410" s="131" t="s">
        <v>1961</v>
      </c>
      <c r="G410" s="132" t="s">
        <v>307</v>
      </c>
      <c r="H410" s="133">
        <v>3</v>
      </c>
      <c r="I410" s="134"/>
      <c r="J410" s="135">
        <f>ROUND(I410*H410,2)</f>
        <v>0</v>
      </c>
      <c r="K410" s="131" t="s">
        <v>213</v>
      </c>
      <c r="L410" s="33"/>
      <c r="M410" s="136" t="s">
        <v>19</v>
      </c>
      <c r="N410" s="137" t="s">
        <v>46</v>
      </c>
      <c r="P410" s="138">
        <f>O410*H410</f>
        <v>0</v>
      </c>
      <c r="Q410" s="138">
        <v>3.1E-4</v>
      </c>
      <c r="R410" s="138">
        <f>Q410*H410</f>
        <v>9.3000000000000005E-4</v>
      </c>
      <c r="S410" s="138">
        <v>0</v>
      </c>
      <c r="T410" s="139">
        <f>S410*H410</f>
        <v>0</v>
      </c>
      <c r="AR410" s="140" t="s">
        <v>312</v>
      </c>
      <c r="AT410" s="140" t="s">
        <v>210</v>
      </c>
      <c r="AU410" s="140" t="s">
        <v>85</v>
      </c>
      <c r="AY410" s="18" t="s">
        <v>208</v>
      </c>
      <c r="BE410" s="141">
        <f>IF(N410="základní",J410,0)</f>
        <v>0</v>
      </c>
      <c r="BF410" s="141">
        <f>IF(N410="snížená",J410,0)</f>
        <v>0</v>
      </c>
      <c r="BG410" s="141">
        <f>IF(N410="zákl. přenesená",J410,0)</f>
        <v>0</v>
      </c>
      <c r="BH410" s="141">
        <f>IF(N410="sníž. přenesená",J410,0)</f>
        <v>0</v>
      </c>
      <c r="BI410" s="141">
        <f>IF(N410="nulová",J410,0)</f>
        <v>0</v>
      </c>
      <c r="BJ410" s="18" t="s">
        <v>83</v>
      </c>
      <c r="BK410" s="141">
        <f>ROUND(I410*H410,2)</f>
        <v>0</v>
      </c>
      <c r="BL410" s="18" t="s">
        <v>312</v>
      </c>
      <c r="BM410" s="140" t="s">
        <v>1962</v>
      </c>
    </row>
    <row r="411" spans="2:65" s="1" customFormat="1" x14ac:dyDescent="0.2">
      <c r="B411" s="33"/>
      <c r="D411" s="142" t="s">
        <v>216</v>
      </c>
      <c r="F411" s="143" t="s">
        <v>1963</v>
      </c>
      <c r="I411" s="144"/>
      <c r="L411" s="33"/>
      <c r="M411" s="145"/>
      <c r="T411" s="54"/>
      <c r="AT411" s="18" t="s">
        <v>216</v>
      </c>
      <c r="AU411" s="18" t="s">
        <v>85</v>
      </c>
    </row>
    <row r="412" spans="2:65" s="13" customFormat="1" x14ac:dyDescent="0.2">
      <c r="B412" s="153"/>
      <c r="D412" s="147" t="s">
        <v>218</v>
      </c>
      <c r="E412" s="154" t="s">
        <v>19</v>
      </c>
      <c r="F412" s="155" t="s">
        <v>1964</v>
      </c>
      <c r="H412" s="156">
        <v>3</v>
      </c>
      <c r="I412" s="157"/>
      <c r="L412" s="153"/>
      <c r="M412" s="158"/>
      <c r="T412" s="159"/>
      <c r="AT412" s="154" t="s">
        <v>218</v>
      </c>
      <c r="AU412" s="154" t="s">
        <v>85</v>
      </c>
      <c r="AV412" s="13" t="s">
        <v>85</v>
      </c>
      <c r="AW412" s="13" t="s">
        <v>35</v>
      </c>
      <c r="AX412" s="13" t="s">
        <v>75</v>
      </c>
      <c r="AY412" s="154" t="s">
        <v>208</v>
      </c>
    </row>
    <row r="413" spans="2:65" s="14" customFormat="1" x14ac:dyDescent="0.2">
      <c r="B413" s="160"/>
      <c r="D413" s="147" t="s">
        <v>218</v>
      </c>
      <c r="E413" s="161" t="s">
        <v>19</v>
      </c>
      <c r="F413" s="162" t="s">
        <v>221</v>
      </c>
      <c r="H413" s="163">
        <v>3</v>
      </c>
      <c r="I413" s="164"/>
      <c r="L413" s="160"/>
      <c r="M413" s="165"/>
      <c r="T413" s="166"/>
      <c r="AT413" s="161" t="s">
        <v>218</v>
      </c>
      <c r="AU413" s="161" t="s">
        <v>85</v>
      </c>
      <c r="AV413" s="14" t="s">
        <v>214</v>
      </c>
      <c r="AW413" s="14" t="s">
        <v>35</v>
      </c>
      <c r="AX413" s="14" t="s">
        <v>83</v>
      </c>
      <c r="AY413" s="161" t="s">
        <v>208</v>
      </c>
    </row>
    <row r="414" spans="2:65" s="1" customFormat="1" ht="33.4" customHeight="1" x14ac:dyDescent="0.2">
      <c r="B414" s="33"/>
      <c r="C414" s="129" t="s">
        <v>856</v>
      </c>
      <c r="D414" s="129" t="s">
        <v>210</v>
      </c>
      <c r="E414" s="130" t="s">
        <v>1965</v>
      </c>
      <c r="F414" s="131" t="s">
        <v>1966</v>
      </c>
      <c r="G414" s="132" t="s">
        <v>264</v>
      </c>
      <c r="H414" s="133">
        <v>7.4999999999999997E-2</v>
      </c>
      <c r="I414" s="134"/>
      <c r="J414" s="135">
        <f>ROUND(I414*H414,2)</f>
        <v>0</v>
      </c>
      <c r="K414" s="131" t="s">
        <v>213</v>
      </c>
      <c r="L414" s="33"/>
      <c r="M414" s="136" t="s">
        <v>19</v>
      </c>
      <c r="N414" s="137" t="s">
        <v>46</v>
      </c>
      <c r="P414" s="138">
        <f>O414*H414</f>
        <v>0</v>
      </c>
      <c r="Q414" s="138">
        <v>0</v>
      </c>
      <c r="R414" s="138">
        <f>Q414*H414</f>
        <v>0</v>
      </c>
      <c r="S414" s="138">
        <v>0</v>
      </c>
      <c r="T414" s="139">
        <f>S414*H414</f>
        <v>0</v>
      </c>
      <c r="AR414" s="140" t="s">
        <v>312</v>
      </c>
      <c r="AT414" s="140" t="s">
        <v>210</v>
      </c>
      <c r="AU414" s="140" t="s">
        <v>85</v>
      </c>
      <c r="AY414" s="18" t="s">
        <v>208</v>
      </c>
      <c r="BE414" s="141">
        <f>IF(N414="základní",J414,0)</f>
        <v>0</v>
      </c>
      <c r="BF414" s="141">
        <f>IF(N414="snížená",J414,0)</f>
        <v>0</v>
      </c>
      <c r="BG414" s="141">
        <f>IF(N414="zákl. přenesená",J414,0)</f>
        <v>0</v>
      </c>
      <c r="BH414" s="141">
        <f>IF(N414="sníž. přenesená",J414,0)</f>
        <v>0</v>
      </c>
      <c r="BI414" s="141">
        <f>IF(N414="nulová",J414,0)</f>
        <v>0</v>
      </c>
      <c r="BJ414" s="18" t="s">
        <v>83</v>
      </c>
      <c r="BK414" s="141">
        <f>ROUND(I414*H414,2)</f>
        <v>0</v>
      </c>
      <c r="BL414" s="18" t="s">
        <v>312</v>
      </c>
      <c r="BM414" s="140" t="s">
        <v>1967</v>
      </c>
    </row>
    <row r="415" spans="2:65" s="1" customFormat="1" x14ac:dyDescent="0.2">
      <c r="B415" s="33"/>
      <c r="D415" s="142" t="s">
        <v>216</v>
      </c>
      <c r="F415" s="143" t="s">
        <v>1968</v>
      </c>
      <c r="I415" s="144"/>
      <c r="L415" s="33"/>
      <c r="M415" s="145"/>
      <c r="T415" s="54"/>
      <c r="AT415" s="18" t="s">
        <v>216</v>
      </c>
      <c r="AU415" s="18" t="s">
        <v>85</v>
      </c>
    </row>
    <row r="416" spans="2:65" s="11" customFormat="1" ht="22.75" customHeight="1" x14ac:dyDescent="0.25">
      <c r="B416" s="117"/>
      <c r="D416" s="118" t="s">
        <v>74</v>
      </c>
      <c r="E416" s="127" t="s">
        <v>1969</v>
      </c>
      <c r="F416" s="127" t="s">
        <v>1970</v>
      </c>
      <c r="I416" s="120"/>
      <c r="J416" s="128">
        <f>BK416</f>
        <v>0</v>
      </c>
      <c r="L416" s="117"/>
      <c r="M416" s="122"/>
      <c r="P416" s="123">
        <f>SUM(P417:P430)</f>
        <v>0</v>
      </c>
      <c r="R416" s="123">
        <f>SUM(R417:R430)</f>
        <v>3.4600000000000006E-2</v>
      </c>
      <c r="T416" s="124">
        <f>SUM(T417:T430)</f>
        <v>0</v>
      </c>
      <c r="AR416" s="118" t="s">
        <v>85</v>
      </c>
      <c r="AT416" s="125" t="s">
        <v>74</v>
      </c>
      <c r="AU416" s="125" t="s">
        <v>83</v>
      </c>
      <c r="AY416" s="118" t="s">
        <v>208</v>
      </c>
      <c r="BK416" s="126">
        <f>SUM(BK417:BK430)</f>
        <v>0</v>
      </c>
    </row>
    <row r="417" spans="2:65" s="1" customFormat="1" ht="24.75" customHeight="1" x14ac:dyDescent="0.2">
      <c r="B417" s="33"/>
      <c r="C417" s="129" t="s">
        <v>859</v>
      </c>
      <c r="D417" s="129" t="s">
        <v>210</v>
      </c>
      <c r="E417" s="130" t="s">
        <v>1971</v>
      </c>
      <c r="F417" s="131" t="s">
        <v>1972</v>
      </c>
      <c r="G417" s="132" t="s">
        <v>1783</v>
      </c>
      <c r="H417" s="133">
        <v>2</v>
      </c>
      <c r="I417" s="134"/>
      <c r="J417" s="135">
        <f>ROUND(I417*H417,2)</f>
        <v>0</v>
      </c>
      <c r="K417" s="131" t="s">
        <v>213</v>
      </c>
      <c r="L417" s="33"/>
      <c r="M417" s="136" t="s">
        <v>19</v>
      </c>
      <c r="N417" s="137" t="s">
        <v>46</v>
      </c>
      <c r="P417" s="138">
        <f>O417*H417</f>
        <v>0</v>
      </c>
      <c r="Q417" s="138">
        <v>1.6650000000000002E-2</v>
      </c>
      <c r="R417" s="138">
        <f>Q417*H417</f>
        <v>3.3300000000000003E-2</v>
      </c>
      <c r="S417" s="138">
        <v>0</v>
      </c>
      <c r="T417" s="139">
        <f>S417*H417</f>
        <v>0</v>
      </c>
      <c r="AR417" s="140" t="s">
        <v>312</v>
      </c>
      <c r="AT417" s="140" t="s">
        <v>210</v>
      </c>
      <c r="AU417" s="140" t="s">
        <v>85</v>
      </c>
      <c r="AY417" s="18" t="s">
        <v>208</v>
      </c>
      <c r="BE417" s="141">
        <f>IF(N417="základní",J417,0)</f>
        <v>0</v>
      </c>
      <c r="BF417" s="141">
        <f>IF(N417="snížená",J417,0)</f>
        <v>0</v>
      </c>
      <c r="BG417" s="141">
        <f>IF(N417="zákl. přenesená",J417,0)</f>
        <v>0</v>
      </c>
      <c r="BH417" s="141">
        <f>IF(N417="sníž. přenesená",J417,0)</f>
        <v>0</v>
      </c>
      <c r="BI417" s="141">
        <f>IF(N417="nulová",J417,0)</f>
        <v>0</v>
      </c>
      <c r="BJ417" s="18" t="s">
        <v>83</v>
      </c>
      <c r="BK417" s="141">
        <f>ROUND(I417*H417,2)</f>
        <v>0</v>
      </c>
      <c r="BL417" s="18" t="s">
        <v>312</v>
      </c>
      <c r="BM417" s="140" t="s">
        <v>1973</v>
      </c>
    </row>
    <row r="418" spans="2:65" s="1" customFormat="1" x14ac:dyDescent="0.2">
      <c r="B418" s="33"/>
      <c r="D418" s="142" t="s">
        <v>216</v>
      </c>
      <c r="F418" s="143" t="s">
        <v>1974</v>
      </c>
      <c r="I418" s="144"/>
      <c r="L418" s="33"/>
      <c r="M418" s="145"/>
      <c r="T418" s="54"/>
      <c r="AT418" s="18" t="s">
        <v>216</v>
      </c>
      <c r="AU418" s="18" t="s">
        <v>85</v>
      </c>
    </row>
    <row r="419" spans="2:65" s="13" customFormat="1" x14ac:dyDescent="0.2">
      <c r="B419" s="153"/>
      <c r="D419" s="147" t="s">
        <v>218</v>
      </c>
      <c r="E419" s="154" t="s">
        <v>19</v>
      </c>
      <c r="F419" s="155" t="s">
        <v>1884</v>
      </c>
      <c r="H419" s="156">
        <v>2</v>
      </c>
      <c r="I419" s="157"/>
      <c r="L419" s="153"/>
      <c r="M419" s="158"/>
      <c r="T419" s="159"/>
      <c r="AT419" s="154" t="s">
        <v>218</v>
      </c>
      <c r="AU419" s="154" t="s">
        <v>85</v>
      </c>
      <c r="AV419" s="13" t="s">
        <v>85</v>
      </c>
      <c r="AW419" s="13" t="s">
        <v>35</v>
      </c>
      <c r="AX419" s="13" t="s">
        <v>75</v>
      </c>
      <c r="AY419" s="154" t="s">
        <v>208</v>
      </c>
    </row>
    <row r="420" spans="2:65" s="14" customFormat="1" x14ac:dyDescent="0.2">
      <c r="B420" s="160"/>
      <c r="D420" s="147" t="s">
        <v>218</v>
      </c>
      <c r="E420" s="161" t="s">
        <v>19</v>
      </c>
      <c r="F420" s="162" t="s">
        <v>221</v>
      </c>
      <c r="H420" s="163">
        <v>2</v>
      </c>
      <c r="I420" s="164"/>
      <c r="L420" s="160"/>
      <c r="M420" s="165"/>
      <c r="T420" s="166"/>
      <c r="AT420" s="161" t="s">
        <v>218</v>
      </c>
      <c r="AU420" s="161" t="s">
        <v>85</v>
      </c>
      <c r="AV420" s="14" t="s">
        <v>214</v>
      </c>
      <c r="AW420" s="14" t="s">
        <v>35</v>
      </c>
      <c r="AX420" s="14" t="s">
        <v>83</v>
      </c>
      <c r="AY420" s="161" t="s">
        <v>208</v>
      </c>
    </row>
    <row r="421" spans="2:65" s="1" customFormat="1" ht="15.75" customHeight="1" x14ac:dyDescent="0.2">
      <c r="B421" s="33"/>
      <c r="C421" s="129" t="s">
        <v>864</v>
      </c>
      <c r="D421" s="129" t="s">
        <v>210</v>
      </c>
      <c r="E421" s="130" t="s">
        <v>1975</v>
      </c>
      <c r="F421" s="131" t="s">
        <v>1976</v>
      </c>
      <c r="G421" s="132" t="s">
        <v>1783</v>
      </c>
      <c r="H421" s="133">
        <v>2</v>
      </c>
      <c r="I421" s="134"/>
      <c r="J421" s="135">
        <f>ROUND(I421*H421,2)</f>
        <v>0</v>
      </c>
      <c r="K421" s="131" t="s">
        <v>213</v>
      </c>
      <c r="L421" s="33"/>
      <c r="M421" s="136" t="s">
        <v>19</v>
      </c>
      <c r="N421" s="137" t="s">
        <v>46</v>
      </c>
      <c r="P421" s="138">
        <f>O421*H421</f>
        <v>0</v>
      </c>
      <c r="Q421" s="138">
        <v>1.4999999999999999E-4</v>
      </c>
      <c r="R421" s="138">
        <f>Q421*H421</f>
        <v>2.9999999999999997E-4</v>
      </c>
      <c r="S421" s="138">
        <v>0</v>
      </c>
      <c r="T421" s="139">
        <f>S421*H421</f>
        <v>0</v>
      </c>
      <c r="AR421" s="140" t="s">
        <v>312</v>
      </c>
      <c r="AT421" s="140" t="s">
        <v>210</v>
      </c>
      <c r="AU421" s="140" t="s">
        <v>85</v>
      </c>
      <c r="AY421" s="18" t="s">
        <v>208</v>
      </c>
      <c r="BE421" s="141">
        <f>IF(N421="základní",J421,0)</f>
        <v>0</v>
      </c>
      <c r="BF421" s="141">
        <f>IF(N421="snížená",J421,0)</f>
        <v>0</v>
      </c>
      <c r="BG421" s="141">
        <f>IF(N421="zákl. přenesená",J421,0)</f>
        <v>0</v>
      </c>
      <c r="BH421" s="141">
        <f>IF(N421="sníž. přenesená",J421,0)</f>
        <v>0</v>
      </c>
      <c r="BI421" s="141">
        <f>IF(N421="nulová",J421,0)</f>
        <v>0</v>
      </c>
      <c r="BJ421" s="18" t="s">
        <v>83</v>
      </c>
      <c r="BK421" s="141">
        <f>ROUND(I421*H421,2)</f>
        <v>0</v>
      </c>
      <c r="BL421" s="18" t="s">
        <v>312</v>
      </c>
      <c r="BM421" s="140" t="s">
        <v>1977</v>
      </c>
    </row>
    <row r="422" spans="2:65" s="1" customFormat="1" x14ac:dyDescent="0.2">
      <c r="B422" s="33"/>
      <c r="D422" s="142" t="s">
        <v>216</v>
      </c>
      <c r="F422" s="143" t="s">
        <v>1978</v>
      </c>
      <c r="I422" s="144"/>
      <c r="L422" s="33"/>
      <c r="M422" s="145"/>
      <c r="T422" s="54"/>
      <c r="AT422" s="18" t="s">
        <v>216</v>
      </c>
      <c r="AU422" s="18" t="s">
        <v>85</v>
      </c>
    </row>
    <row r="423" spans="2:65" s="13" customFormat="1" x14ac:dyDescent="0.2">
      <c r="B423" s="153"/>
      <c r="D423" s="147" t="s">
        <v>218</v>
      </c>
      <c r="E423" s="154" t="s">
        <v>19</v>
      </c>
      <c r="F423" s="155" t="s">
        <v>1884</v>
      </c>
      <c r="H423" s="156">
        <v>2</v>
      </c>
      <c r="I423" s="157"/>
      <c r="L423" s="153"/>
      <c r="M423" s="158"/>
      <c r="T423" s="159"/>
      <c r="AT423" s="154" t="s">
        <v>218</v>
      </c>
      <c r="AU423" s="154" t="s">
        <v>85</v>
      </c>
      <c r="AV423" s="13" t="s">
        <v>85</v>
      </c>
      <c r="AW423" s="13" t="s">
        <v>35</v>
      </c>
      <c r="AX423" s="13" t="s">
        <v>75</v>
      </c>
      <c r="AY423" s="154" t="s">
        <v>208</v>
      </c>
    </row>
    <row r="424" spans="2:65" s="14" customFormat="1" x14ac:dyDescent="0.2">
      <c r="B424" s="160"/>
      <c r="D424" s="147" t="s">
        <v>218</v>
      </c>
      <c r="E424" s="161" t="s">
        <v>19</v>
      </c>
      <c r="F424" s="162" t="s">
        <v>221</v>
      </c>
      <c r="H424" s="163">
        <v>2</v>
      </c>
      <c r="I424" s="164"/>
      <c r="L424" s="160"/>
      <c r="M424" s="165"/>
      <c r="T424" s="166"/>
      <c r="AT424" s="161" t="s">
        <v>218</v>
      </c>
      <c r="AU424" s="161" t="s">
        <v>85</v>
      </c>
      <c r="AV424" s="14" t="s">
        <v>214</v>
      </c>
      <c r="AW424" s="14" t="s">
        <v>35</v>
      </c>
      <c r="AX424" s="14" t="s">
        <v>83</v>
      </c>
      <c r="AY424" s="161" t="s">
        <v>208</v>
      </c>
    </row>
    <row r="425" spans="2:65" s="1" customFormat="1" ht="15.75" customHeight="1" x14ac:dyDescent="0.2">
      <c r="B425" s="33"/>
      <c r="C425" s="129" t="s">
        <v>869</v>
      </c>
      <c r="D425" s="129" t="s">
        <v>210</v>
      </c>
      <c r="E425" s="130" t="s">
        <v>1979</v>
      </c>
      <c r="F425" s="131" t="s">
        <v>1980</v>
      </c>
      <c r="G425" s="132" t="s">
        <v>1783</v>
      </c>
      <c r="H425" s="133">
        <v>2</v>
      </c>
      <c r="I425" s="134"/>
      <c r="J425" s="135">
        <f>ROUND(I425*H425,2)</f>
        <v>0</v>
      </c>
      <c r="K425" s="131" t="s">
        <v>213</v>
      </c>
      <c r="L425" s="33"/>
      <c r="M425" s="136" t="s">
        <v>19</v>
      </c>
      <c r="N425" s="137" t="s">
        <v>46</v>
      </c>
      <c r="P425" s="138">
        <f>O425*H425</f>
        <v>0</v>
      </c>
      <c r="Q425" s="138">
        <v>5.0000000000000001E-4</v>
      </c>
      <c r="R425" s="138">
        <f>Q425*H425</f>
        <v>1E-3</v>
      </c>
      <c r="S425" s="138">
        <v>0</v>
      </c>
      <c r="T425" s="139">
        <f>S425*H425</f>
        <v>0</v>
      </c>
      <c r="AR425" s="140" t="s">
        <v>312</v>
      </c>
      <c r="AT425" s="140" t="s">
        <v>210</v>
      </c>
      <c r="AU425" s="140" t="s">
        <v>85</v>
      </c>
      <c r="AY425" s="18" t="s">
        <v>208</v>
      </c>
      <c r="BE425" s="141">
        <f>IF(N425="základní",J425,0)</f>
        <v>0</v>
      </c>
      <c r="BF425" s="141">
        <f>IF(N425="snížená",J425,0)</f>
        <v>0</v>
      </c>
      <c r="BG425" s="141">
        <f>IF(N425="zákl. přenesená",J425,0)</f>
        <v>0</v>
      </c>
      <c r="BH425" s="141">
        <f>IF(N425="sníž. přenesená",J425,0)</f>
        <v>0</v>
      </c>
      <c r="BI425" s="141">
        <f>IF(N425="nulová",J425,0)</f>
        <v>0</v>
      </c>
      <c r="BJ425" s="18" t="s">
        <v>83</v>
      </c>
      <c r="BK425" s="141">
        <f>ROUND(I425*H425,2)</f>
        <v>0</v>
      </c>
      <c r="BL425" s="18" t="s">
        <v>312</v>
      </c>
      <c r="BM425" s="140" t="s">
        <v>1981</v>
      </c>
    </row>
    <row r="426" spans="2:65" s="1" customFormat="1" x14ac:dyDescent="0.2">
      <c r="B426" s="33"/>
      <c r="D426" s="142" t="s">
        <v>216</v>
      </c>
      <c r="F426" s="143" t="s">
        <v>1982</v>
      </c>
      <c r="I426" s="144"/>
      <c r="L426" s="33"/>
      <c r="M426" s="145"/>
      <c r="T426" s="54"/>
      <c r="AT426" s="18" t="s">
        <v>216</v>
      </c>
      <c r="AU426" s="18" t="s">
        <v>85</v>
      </c>
    </row>
    <row r="427" spans="2:65" s="13" customFormat="1" x14ac:dyDescent="0.2">
      <c r="B427" s="153"/>
      <c r="D427" s="147" t="s">
        <v>218</v>
      </c>
      <c r="E427" s="154" t="s">
        <v>19</v>
      </c>
      <c r="F427" s="155" t="s">
        <v>1884</v>
      </c>
      <c r="H427" s="156">
        <v>2</v>
      </c>
      <c r="I427" s="157"/>
      <c r="L427" s="153"/>
      <c r="M427" s="158"/>
      <c r="T427" s="159"/>
      <c r="AT427" s="154" t="s">
        <v>218</v>
      </c>
      <c r="AU427" s="154" t="s">
        <v>85</v>
      </c>
      <c r="AV427" s="13" t="s">
        <v>85</v>
      </c>
      <c r="AW427" s="13" t="s">
        <v>35</v>
      </c>
      <c r="AX427" s="13" t="s">
        <v>75</v>
      </c>
      <c r="AY427" s="154" t="s">
        <v>208</v>
      </c>
    </row>
    <row r="428" spans="2:65" s="14" customFormat="1" x14ac:dyDescent="0.2">
      <c r="B428" s="160"/>
      <c r="D428" s="147" t="s">
        <v>218</v>
      </c>
      <c r="E428" s="161" t="s">
        <v>19</v>
      </c>
      <c r="F428" s="162" t="s">
        <v>221</v>
      </c>
      <c r="H428" s="163">
        <v>2</v>
      </c>
      <c r="I428" s="164"/>
      <c r="L428" s="160"/>
      <c r="M428" s="165"/>
      <c r="T428" s="166"/>
      <c r="AT428" s="161" t="s">
        <v>218</v>
      </c>
      <c r="AU428" s="161" t="s">
        <v>85</v>
      </c>
      <c r="AV428" s="14" t="s">
        <v>214</v>
      </c>
      <c r="AW428" s="14" t="s">
        <v>35</v>
      </c>
      <c r="AX428" s="14" t="s">
        <v>83</v>
      </c>
      <c r="AY428" s="161" t="s">
        <v>208</v>
      </c>
    </row>
    <row r="429" spans="2:65" s="1" customFormat="1" ht="33.4" customHeight="1" x14ac:dyDescent="0.2">
      <c r="B429" s="33"/>
      <c r="C429" s="129" t="s">
        <v>873</v>
      </c>
      <c r="D429" s="129" t="s">
        <v>210</v>
      </c>
      <c r="E429" s="130" t="s">
        <v>1983</v>
      </c>
      <c r="F429" s="131" t="s">
        <v>1984</v>
      </c>
      <c r="G429" s="132" t="s">
        <v>264</v>
      </c>
      <c r="H429" s="133">
        <v>3.5000000000000003E-2</v>
      </c>
      <c r="I429" s="134"/>
      <c r="J429" s="135">
        <f>ROUND(I429*H429,2)</f>
        <v>0</v>
      </c>
      <c r="K429" s="131" t="s">
        <v>213</v>
      </c>
      <c r="L429" s="33"/>
      <c r="M429" s="136" t="s">
        <v>19</v>
      </c>
      <c r="N429" s="137" t="s">
        <v>46</v>
      </c>
      <c r="P429" s="138">
        <f>O429*H429</f>
        <v>0</v>
      </c>
      <c r="Q429" s="138">
        <v>0</v>
      </c>
      <c r="R429" s="138">
        <f>Q429*H429</f>
        <v>0</v>
      </c>
      <c r="S429" s="138">
        <v>0</v>
      </c>
      <c r="T429" s="139">
        <f>S429*H429</f>
        <v>0</v>
      </c>
      <c r="AR429" s="140" t="s">
        <v>312</v>
      </c>
      <c r="AT429" s="140" t="s">
        <v>210</v>
      </c>
      <c r="AU429" s="140" t="s">
        <v>85</v>
      </c>
      <c r="AY429" s="18" t="s">
        <v>208</v>
      </c>
      <c r="BE429" s="141">
        <f>IF(N429="základní",J429,0)</f>
        <v>0</v>
      </c>
      <c r="BF429" s="141">
        <f>IF(N429="snížená",J429,0)</f>
        <v>0</v>
      </c>
      <c r="BG429" s="141">
        <f>IF(N429="zákl. přenesená",J429,0)</f>
        <v>0</v>
      </c>
      <c r="BH429" s="141">
        <f>IF(N429="sníž. přenesená",J429,0)</f>
        <v>0</v>
      </c>
      <c r="BI429" s="141">
        <f>IF(N429="nulová",J429,0)</f>
        <v>0</v>
      </c>
      <c r="BJ429" s="18" t="s">
        <v>83</v>
      </c>
      <c r="BK429" s="141">
        <f>ROUND(I429*H429,2)</f>
        <v>0</v>
      </c>
      <c r="BL429" s="18" t="s">
        <v>312</v>
      </c>
      <c r="BM429" s="140" t="s">
        <v>1985</v>
      </c>
    </row>
    <row r="430" spans="2:65" s="1" customFormat="1" x14ac:dyDescent="0.2">
      <c r="B430" s="33"/>
      <c r="D430" s="142" t="s">
        <v>216</v>
      </c>
      <c r="F430" s="143" t="s">
        <v>1986</v>
      </c>
      <c r="I430" s="144"/>
      <c r="L430" s="33"/>
      <c r="M430" s="188"/>
      <c r="N430" s="189"/>
      <c r="O430" s="189"/>
      <c r="P430" s="189"/>
      <c r="Q430" s="189"/>
      <c r="R430" s="189"/>
      <c r="S430" s="189"/>
      <c r="T430" s="190"/>
      <c r="AT430" s="18" t="s">
        <v>216</v>
      </c>
      <c r="AU430" s="18" t="s">
        <v>85</v>
      </c>
    </row>
    <row r="431" spans="2:65" s="1" customFormat="1" ht="6.9" customHeight="1" x14ac:dyDescent="0.2">
      <c r="B431" s="42"/>
      <c r="C431" s="43"/>
      <c r="D431" s="43"/>
      <c r="E431" s="43"/>
      <c r="F431" s="43"/>
      <c r="G431" s="43"/>
      <c r="H431" s="43"/>
      <c r="I431" s="43"/>
      <c r="J431" s="43"/>
      <c r="K431" s="43"/>
      <c r="L431" s="33"/>
    </row>
  </sheetData>
  <sheetProtection algorithmName="SHA-512" hashValue="zpyYqDzxf6cKT3AcIXZHNelTj00xSgoT9cf6MzUXShMmajmDCT0bG5w+T0jRkdwYo8betZIouuMuFQwGGQ5pjw==" saltValue="4pmR5VYE3/PEjLiVyny/JJDtpJtmbl6XFan3I0wO/81zpEQPitQ0jr3LZAgS9AtlnG7+53Aj7vH94isgEtinyQ==" spinCount="100000" sheet="1" objects="1" scenarios="1" formatColumns="0" formatRows="0" autoFilter="0"/>
  <autoFilter ref="C90:K430" xr:uid="{00000000-0009-0000-0000-000002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200-000000000000}"/>
    <hyperlink ref="F99" r:id="rId2" xr:uid="{00000000-0004-0000-0200-000001000000}"/>
    <hyperlink ref="F104" r:id="rId3" xr:uid="{00000000-0004-0000-0200-000002000000}"/>
    <hyperlink ref="F106" r:id="rId4" xr:uid="{00000000-0004-0000-0200-000003000000}"/>
    <hyperlink ref="F111" r:id="rId5" xr:uid="{00000000-0004-0000-0200-000004000000}"/>
    <hyperlink ref="F114" r:id="rId6" xr:uid="{00000000-0004-0000-0200-000005000000}"/>
    <hyperlink ref="F118" r:id="rId7" xr:uid="{00000000-0004-0000-0200-000006000000}"/>
    <hyperlink ref="F123" r:id="rId8" xr:uid="{00000000-0004-0000-0200-000007000000}"/>
    <hyperlink ref="F127" r:id="rId9" xr:uid="{00000000-0004-0000-0200-000008000000}"/>
    <hyperlink ref="F135" r:id="rId10" xr:uid="{00000000-0004-0000-0200-000009000000}"/>
    <hyperlink ref="F141" r:id="rId11" xr:uid="{00000000-0004-0000-0200-00000A000000}"/>
    <hyperlink ref="F148" r:id="rId12" xr:uid="{00000000-0004-0000-0200-00000B000000}"/>
    <hyperlink ref="F151" r:id="rId13" xr:uid="{00000000-0004-0000-0200-00000C000000}"/>
    <hyperlink ref="F153" r:id="rId14" xr:uid="{00000000-0004-0000-0200-00000D000000}"/>
    <hyperlink ref="F155" r:id="rId15" xr:uid="{00000000-0004-0000-0200-00000E000000}"/>
    <hyperlink ref="F158" r:id="rId16" xr:uid="{00000000-0004-0000-0200-00000F000000}"/>
    <hyperlink ref="F161" r:id="rId17" xr:uid="{00000000-0004-0000-0200-000010000000}"/>
    <hyperlink ref="F165" r:id="rId18" xr:uid="{00000000-0004-0000-0200-000011000000}"/>
    <hyperlink ref="F169" r:id="rId19" xr:uid="{00000000-0004-0000-0200-000012000000}"/>
    <hyperlink ref="F173" r:id="rId20" xr:uid="{00000000-0004-0000-0200-000013000000}"/>
    <hyperlink ref="F177" r:id="rId21" xr:uid="{00000000-0004-0000-0200-000014000000}"/>
    <hyperlink ref="F184" r:id="rId22" xr:uid="{00000000-0004-0000-0200-000015000000}"/>
    <hyperlink ref="F188" r:id="rId23" xr:uid="{00000000-0004-0000-0200-000016000000}"/>
    <hyperlink ref="F192" r:id="rId24" xr:uid="{00000000-0004-0000-0200-000017000000}"/>
    <hyperlink ref="F196" r:id="rId25" xr:uid="{00000000-0004-0000-0200-000018000000}"/>
    <hyperlink ref="F200" r:id="rId26" xr:uid="{00000000-0004-0000-0200-000019000000}"/>
    <hyperlink ref="F204" r:id="rId27" xr:uid="{00000000-0004-0000-0200-00001A000000}"/>
    <hyperlink ref="F208" r:id="rId28" xr:uid="{00000000-0004-0000-0200-00001B000000}"/>
    <hyperlink ref="F217" r:id="rId29" xr:uid="{00000000-0004-0000-0200-00001C000000}"/>
    <hyperlink ref="F221" r:id="rId30" xr:uid="{00000000-0004-0000-0200-00001D000000}"/>
    <hyperlink ref="F226" r:id="rId31" xr:uid="{00000000-0004-0000-0200-00001E000000}"/>
    <hyperlink ref="F230" r:id="rId32" xr:uid="{00000000-0004-0000-0200-00001F000000}"/>
    <hyperlink ref="F233" r:id="rId33" xr:uid="{00000000-0004-0000-0200-000020000000}"/>
    <hyperlink ref="F237" r:id="rId34" xr:uid="{00000000-0004-0000-0200-000021000000}"/>
    <hyperlink ref="F241" r:id="rId35" xr:uid="{00000000-0004-0000-0200-000022000000}"/>
    <hyperlink ref="F245" r:id="rId36" xr:uid="{00000000-0004-0000-0200-000023000000}"/>
    <hyperlink ref="F249" r:id="rId37" xr:uid="{00000000-0004-0000-0200-000024000000}"/>
    <hyperlink ref="F253" r:id="rId38" xr:uid="{00000000-0004-0000-0200-000025000000}"/>
    <hyperlink ref="F257" r:id="rId39" xr:uid="{00000000-0004-0000-0200-000026000000}"/>
    <hyperlink ref="F261" r:id="rId40" xr:uid="{00000000-0004-0000-0200-000027000000}"/>
    <hyperlink ref="F265" r:id="rId41" xr:uid="{00000000-0004-0000-0200-000028000000}"/>
    <hyperlink ref="F269" r:id="rId42" xr:uid="{00000000-0004-0000-0200-000029000000}"/>
    <hyperlink ref="F273" r:id="rId43" xr:uid="{00000000-0004-0000-0200-00002A000000}"/>
    <hyperlink ref="F277" r:id="rId44" xr:uid="{00000000-0004-0000-0200-00002B000000}"/>
    <hyperlink ref="F287" r:id="rId45" xr:uid="{00000000-0004-0000-0200-00002C000000}"/>
    <hyperlink ref="F291" r:id="rId46" xr:uid="{00000000-0004-0000-0200-00002D000000}"/>
    <hyperlink ref="F295" r:id="rId47" xr:uid="{00000000-0004-0000-0200-00002E000000}"/>
    <hyperlink ref="F299" r:id="rId48" xr:uid="{00000000-0004-0000-0200-00002F000000}"/>
    <hyperlink ref="F303" r:id="rId49" xr:uid="{00000000-0004-0000-0200-000030000000}"/>
    <hyperlink ref="F307" r:id="rId50" xr:uid="{00000000-0004-0000-0200-000031000000}"/>
    <hyperlink ref="F311" r:id="rId51" xr:uid="{00000000-0004-0000-0200-000032000000}"/>
    <hyperlink ref="F315" r:id="rId52" xr:uid="{00000000-0004-0000-0200-000033000000}"/>
    <hyperlink ref="F318" r:id="rId53" xr:uid="{00000000-0004-0000-0200-000034000000}"/>
    <hyperlink ref="F322" r:id="rId54" xr:uid="{00000000-0004-0000-0200-000035000000}"/>
    <hyperlink ref="F324" r:id="rId55" xr:uid="{00000000-0004-0000-0200-000036000000}"/>
    <hyperlink ref="F327" r:id="rId56" xr:uid="{00000000-0004-0000-0200-000037000000}"/>
    <hyperlink ref="F334" r:id="rId57" xr:uid="{00000000-0004-0000-0200-000038000000}"/>
    <hyperlink ref="F338" r:id="rId58" xr:uid="{00000000-0004-0000-0200-000039000000}"/>
    <hyperlink ref="F341" r:id="rId59" xr:uid="{00000000-0004-0000-0200-00003A000000}"/>
    <hyperlink ref="F343" r:id="rId60" xr:uid="{00000000-0004-0000-0200-00003B000000}"/>
    <hyperlink ref="F356" r:id="rId61" xr:uid="{00000000-0004-0000-0200-00003C000000}"/>
    <hyperlink ref="F367" r:id="rId62" xr:uid="{00000000-0004-0000-0200-00003D000000}"/>
    <hyperlink ref="F371" r:id="rId63" xr:uid="{00000000-0004-0000-0200-00003E000000}"/>
    <hyperlink ref="F375" r:id="rId64" xr:uid="{00000000-0004-0000-0200-00003F000000}"/>
    <hyperlink ref="F377" r:id="rId65" xr:uid="{00000000-0004-0000-0200-000040000000}"/>
    <hyperlink ref="F381" r:id="rId66" xr:uid="{00000000-0004-0000-0200-000041000000}"/>
    <hyperlink ref="F385" r:id="rId67" xr:uid="{00000000-0004-0000-0200-000042000000}"/>
    <hyperlink ref="F389" r:id="rId68" xr:uid="{00000000-0004-0000-0200-000043000000}"/>
    <hyperlink ref="F393" r:id="rId69" xr:uid="{00000000-0004-0000-0200-000044000000}"/>
    <hyperlink ref="F397" r:id="rId70" xr:uid="{00000000-0004-0000-0200-000045000000}"/>
    <hyperlink ref="F399" r:id="rId71" xr:uid="{00000000-0004-0000-0200-000046000000}"/>
    <hyperlink ref="F403" r:id="rId72" xr:uid="{00000000-0004-0000-0200-000047000000}"/>
    <hyperlink ref="F407" r:id="rId73" xr:uid="{00000000-0004-0000-0200-000048000000}"/>
    <hyperlink ref="F411" r:id="rId74" xr:uid="{00000000-0004-0000-0200-000049000000}"/>
    <hyperlink ref="F415" r:id="rId75" xr:uid="{00000000-0004-0000-0200-00004A000000}"/>
    <hyperlink ref="F418" r:id="rId76" xr:uid="{00000000-0004-0000-0200-00004B000000}"/>
    <hyperlink ref="F422" r:id="rId77" xr:uid="{00000000-0004-0000-0200-00004C000000}"/>
    <hyperlink ref="F426" r:id="rId78" xr:uid="{00000000-0004-0000-0200-00004D000000}"/>
    <hyperlink ref="F430" r:id="rId79" xr:uid="{00000000-0004-0000-0200-00004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89"/>
  <sheetViews>
    <sheetView showGridLines="0" workbookViewId="0"/>
  </sheetViews>
  <sheetFormatPr defaultRowHeight="10" x14ac:dyDescent="0.2"/>
  <cols>
    <col min="1" max="1" width="8.109375" customWidth="1"/>
    <col min="2" max="2" width="1.109375" customWidth="1"/>
    <col min="3" max="3" width="4.109375" customWidth="1"/>
    <col min="4" max="4" width="4.33203125" customWidth="1"/>
    <col min="5" max="5" width="16.88671875" customWidth="1"/>
    <col min="6" max="6" width="99" customWidth="1"/>
    <col min="7" max="7" width="7.33203125" customWidth="1"/>
    <col min="8" max="8" width="13.6640625" customWidth="1"/>
    <col min="9" max="9" width="15.44140625" customWidth="1"/>
    <col min="10" max="11" width="21.88671875" customWidth="1"/>
    <col min="12" max="12" width="9.109375" customWidth="1"/>
    <col min="13" max="13" width="10.5546875" hidden="1" customWidth="1"/>
    <col min="14" max="14" width="9.109375" hidden="1"/>
    <col min="15" max="20" width="13.88671875" hidden="1" customWidth="1"/>
    <col min="21" max="21" width="16" hidden="1" customWidth="1"/>
    <col min="22" max="22" width="12.109375" customWidth="1"/>
    <col min="23" max="23" width="16" customWidth="1"/>
    <col min="24" max="24" width="12.109375" customWidth="1"/>
    <col min="25" max="25" width="14.6640625" customWidth="1"/>
    <col min="26" max="26" width="10.88671875" customWidth="1"/>
    <col min="27" max="27" width="14.6640625" customWidth="1"/>
    <col min="28" max="28" width="16" customWidth="1"/>
    <col min="29" max="29" width="10.88671875" customWidth="1"/>
    <col min="30" max="30" width="14.6640625" customWidth="1"/>
    <col min="31" max="31" width="16" customWidth="1"/>
    <col min="44" max="65" width="9.109375" hidden="1"/>
  </cols>
  <sheetData>
    <row r="2" spans="2:46" ht="37" customHeight="1" x14ac:dyDescent="0.2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8" t="s">
        <v>91</v>
      </c>
    </row>
    <row r="3" spans="2:46" ht="6.9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2:46" ht="24.9" customHeight="1" x14ac:dyDescent="0.2">
      <c r="B4" s="21"/>
      <c r="D4" s="22" t="s">
        <v>114</v>
      </c>
      <c r="L4" s="21"/>
      <c r="M4" s="87" t="s">
        <v>10</v>
      </c>
      <c r="AT4" s="18" t="s">
        <v>4</v>
      </c>
    </row>
    <row r="5" spans="2:46" ht="6.9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5.75" customHeight="1" x14ac:dyDescent="0.2">
      <c r="B7" s="21"/>
      <c r="E7" s="322" t="str">
        <f>'Rekapitulace stavby'!K6</f>
        <v>Informační centrum - Kostelní 18, Ústí nad Orlicí</v>
      </c>
      <c r="F7" s="323"/>
      <c r="G7" s="323"/>
      <c r="H7" s="323"/>
      <c r="L7" s="21"/>
    </row>
    <row r="8" spans="2:46" s="1" customFormat="1" ht="12" customHeight="1" x14ac:dyDescent="0.2">
      <c r="B8" s="33"/>
      <c r="D8" s="28" t="s">
        <v>129</v>
      </c>
      <c r="L8" s="33"/>
    </row>
    <row r="9" spans="2:46" s="1" customFormat="1" ht="15.75" customHeight="1" x14ac:dyDescent="0.2">
      <c r="B9" s="33"/>
      <c r="E9" s="312" t="s">
        <v>1987</v>
      </c>
      <c r="F9" s="321"/>
      <c r="G9" s="321"/>
      <c r="H9" s="321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 x14ac:dyDescent="0.2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Vyplň údaj</v>
      </c>
      <c r="L12" s="33"/>
    </row>
    <row r="13" spans="2:46" s="1" customFormat="1" ht="10.75" customHeight="1" x14ac:dyDescent="0.2">
      <c r="B13" s="33"/>
      <c r="L13" s="33"/>
    </row>
    <row r="14" spans="2:46" s="1" customFormat="1" ht="12" customHeight="1" x14ac:dyDescent="0.2">
      <c r="B14" s="33"/>
      <c r="D14" s="28" t="s">
        <v>24</v>
      </c>
      <c r="I14" s="28" t="s">
        <v>25</v>
      </c>
      <c r="J14" s="26" t="s">
        <v>26</v>
      </c>
      <c r="L14" s="33"/>
    </row>
    <row r="15" spans="2:46" s="1" customFormat="1" ht="18" customHeight="1" x14ac:dyDescent="0.2">
      <c r="B15" s="33"/>
      <c r="E15" s="26" t="s">
        <v>27</v>
      </c>
      <c r="I15" s="28" t="s">
        <v>28</v>
      </c>
      <c r="J15" s="26" t="s">
        <v>29</v>
      </c>
      <c r="L15" s="33"/>
    </row>
    <row r="16" spans="2:46" s="1" customFormat="1" ht="6.9" customHeight="1" x14ac:dyDescent="0.2">
      <c r="B16" s="33"/>
      <c r="L16" s="33"/>
    </row>
    <row r="17" spans="2:12" s="1" customFormat="1" ht="12" customHeight="1" x14ac:dyDescent="0.2">
      <c r="B17" s="33"/>
      <c r="D17" s="28" t="s">
        <v>30</v>
      </c>
      <c r="I17" s="28" t="s">
        <v>25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24" t="str">
        <f>'Rekapitulace stavby'!E14</f>
        <v>Vyplň údaj</v>
      </c>
      <c r="F18" s="295"/>
      <c r="G18" s="295"/>
      <c r="H18" s="295"/>
      <c r="I18" s="28" t="s">
        <v>28</v>
      </c>
      <c r="J18" s="29" t="str">
        <f>'Rekapitulace stavby'!AN14</f>
        <v>Vyplň údaj</v>
      </c>
      <c r="L18" s="33"/>
    </row>
    <row r="19" spans="2:12" s="1" customFormat="1" ht="6.9" customHeight="1" x14ac:dyDescent="0.2">
      <c r="B19" s="33"/>
      <c r="L19" s="33"/>
    </row>
    <row r="20" spans="2:12" s="1" customFormat="1" ht="12" customHeight="1" x14ac:dyDescent="0.2">
      <c r="B20" s="33"/>
      <c r="D20" s="28" t="s">
        <v>32</v>
      </c>
      <c r="I20" s="28" t="s">
        <v>25</v>
      </c>
      <c r="J20" s="26" t="s">
        <v>33</v>
      </c>
      <c r="L20" s="33"/>
    </row>
    <row r="21" spans="2:12" s="1" customFormat="1" ht="18" customHeight="1" x14ac:dyDescent="0.2">
      <c r="B21" s="33"/>
      <c r="E21" s="26" t="s">
        <v>34</v>
      </c>
      <c r="I21" s="28" t="s">
        <v>28</v>
      </c>
      <c r="J21" s="26" t="s">
        <v>19</v>
      </c>
      <c r="L21" s="33"/>
    </row>
    <row r="22" spans="2:12" s="1" customFormat="1" ht="6.9" customHeight="1" x14ac:dyDescent="0.2">
      <c r="B22" s="33"/>
      <c r="L22" s="33"/>
    </row>
    <row r="23" spans="2:12" s="1" customFormat="1" ht="12" customHeight="1" x14ac:dyDescent="0.2">
      <c r="B23" s="33"/>
      <c r="D23" s="28" t="s">
        <v>36</v>
      </c>
      <c r="I23" s="28" t="s">
        <v>25</v>
      </c>
      <c r="J23" s="26" t="s">
        <v>37</v>
      </c>
      <c r="L23" s="33"/>
    </row>
    <row r="24" spans="2:12" s="1" customFormat="1" ht="18" customHeight="1" x14ac:dyDescent="0.2">
      <c r="B24" s="33"/>
      <c r="E24" s="26" t="s">
        <v>38</v>
      </c>
      <c r="I24" s="28" t="s">
        <v>28</v>
      </c>
      <c r="J24" s="26" t="s">
        <v>19</v>
      </c>
      <c r="L24" s="33"/>
    </row>
    <row r="25" spans="2:12" s="1" customFormat="1" ht="6.9" customHeight="1" x14ac:dyDescent="0.2">
      <c r="B25" s="33"/>
      <c r="L25" s="33"/>
    </row>
    <row r="26" spans="2:12" s="1" customFormat="1" ht="12" customHeight="1" x14ac:dyDescent="0.2">
      <c r="B26" s="33"/>
      <c r="D26" s="28" t="s">
        <v>39</v>
      </c>
      <c r="L26" s="33"/>
    </row>
    <row r="27" spans="2:12" s="7" customFormat="1" ht="15.75" customHeight="1" x14ac:dyDescent="0.2">
      <c r="B27" s="88"/>
      <c r="E27" s="299" t="s">
        <v>19</v>
      </c>
      <c r="F27" s="299"/>
      <c r="G27" s="299"/>
      <c r="H27" s="299"/>
      <c r="L27" s="88"/>
    </row>
    <row r="28" spans="2:12" s="1" customFormat="1" ht="6.9" customHeight="1" x14ac:dyDescent="0.2">
      <c r="B28" s="33"/>
      <c r="L28" s="33"/>
    </row>
    <row r="29" spans="2:12" s="1" customFormat="1" ht="6.9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4" customHeight="1" x14ac:dyDescent="0.2">
      <c r="B30" s="33"/>
      <c r="D30" s="89" t="s">
        <v>41</v>
      </c>
      <c r="J30" s="64">
        <f>ROUND(J91, 2)</f>
        <v>0</v>
      </c>
      <c r="L30" s="33"/>
    </row>
    <row r="31" spans="2:12" s="1" customFormat="1" ht="6.9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" customHeight="1" x14ac:dyDescent="0.2">
      <c r="B33" s="33"/>
      <c r="D33" s="53" t="s">
        <v>45</v>
      </c>
      <c r="E33" s="28" t="s">
        <v>46</v>
      </c>
      <c r="F33" s="90">
        <f>ROUND((SUM(BE91:BE188)),  2)</f>
        <v>0</v>
      </c>
      <c r="I33" s="91">
        <v>0.21</v>
      </c>
      <c r="J33" s="90">
        <f>ROUND(((SUM(BE91:BE188))*I33),  2)</f>
        <v>0</v>
      </c>
      <c r="L33" s="33"/>
    </row>
    <row r="34" spans="2:12" s="1" customFormat="1" ht="14.4" customHeight="1" x14ac:dyDescent="0.2">
      <c r="B34" s="33"/>
      <c r="E34" s="28" t="s">
        <v>47</v>
      </c>
      <c r="F34" s="90">
        <f>ROUND((SUM(BF91:BF188)),  2)</f>
        <v>0</v>
      </c>
      <c r="I34" s="91">
        <v>0.12</v>
      </c>
      <c r="J34" s="90">
        <f>ROUND(((SUM(BF91:BF188))*I34),  2)</f>
        <v>0</v>
      </c>
      <c r="L34" s="33"/>
    </row>
    <row r="35" spans="2:12" s="1" customFormat="1" ht="14.4" hidden="1" customHeight="1" x14ac:dyDescent="0.2">
      <c r="B35" s="33"/>
      <c r="E35" s="28" t="s">
        <v>48</v>
      </c>
      <c r="F35" s="90">
        <f>ROUND((SUM(BG91:BG188)),  2)</f>
        <v>0</v>
      </c>
      <c r="I35" s="91">
        <v>0.21</v>
      </c>
      <c r="J35" s="90">
        <f>0</f>
        <v>0</v>
      </c>
      <c r="L35" s="33"/>
    </row>
    <row r="36" spans="2:12" s="1" customFormat="1" ht="14.4" hidden="1" customHeight="1" x14ac:dyDescent="0.2">
      <c r="B36" s="33"/>
      <c r="E36" s="28" t="s">
        <v>49</v>
      </c>
      <c r="F36" s="90">
        <f>ROUND((SUM(BH91:BH188)),  2)</f>
        <v>0</v>
      </c>
      <c r="I36" s="91">
        <v>0.12</v>
      </c>
      <c r="J36" s="90">
        <f>0</f>
        <v>0</v>
      </c>
      <c r="L36" s="33"/>
    </row>
    <row r="37" spans="2:12" s="1" customFormat="1" ht="14.4" hidden="1" customHeight="1" x14ac:dyDescent="0.2">
      <c r="B37" s="33"/>
      <c r="E37" s="28" t="s">
        <v>50</v>
      </c>
      <c r="F37" s="90">
        <f>ROUND((SUM(BI91:BI188)),  2)</f>
        <v>0</v>
      </c>
      <c r="I37" s="91">
        <v>0</v>
      </c>
      <c r="J37" s="90">
        <f>0</f>
        <v>0</v>
      </c>
      <c r="L37" s="33"/>
    </row>
    <row r="38" spans="2:12" s="1" customFormat="1" ht="6.9" customHeight="1" x14ac:dyDescent="0.2">
      <c r="B38" s="33"/>
      <c r="L38" s="33"/>
    </row>
    <row r="39" spans="2:12" s="1" customFormat="1" ht="25.4" customHeight="1" x14ac:dyDescent="0.2">
      <c r="B39" s="33"/>
      <c r="C39" s="92"/>
      <c r="D39" s="93" t="s">
        <v>51</v>
      </c>
      <c r="E39" s="55"/>
      <c r="F39" s="55"/>
      <c r="G39" s="94" t="s">
        <v>52</v>
      </c>
      <c r="H39" s="95" t="s">
        <v>53</v>
      </c>
      <c r="I39" s="55"/>
      <c r="J39" s="96">
        <f>SUM(J30:J37)</f>
        <v>0</v>
      </c>
      <c r="K39" s="97"/>
      <c r="L39" s="33"/>
    </row>
    <row r="40" spans="2:12" s="1" customFormat="1" ht="14.4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 x14ac:dyDescent="0.2">
      <c r="B45" s="33"/>
      <c r="C45" s="22" t="s">
        <v>167</v>
      </c>
      <c r="L45" s="33"/>
    </row>
    <row r="46" spans="2:12" s="1" customFormat="1" ht="6.9" customHeight="1" x14ac:dyDescent="0.2">
      <c r="B46" s="33"/>
      <c r="L46" s="33"/>
    </row>
    <row r="47" spans="2:12" s="1" customFormat="1" ht="12" customHeight="1" x14ac:dyDescent="0.2">
      <c r="B47" s="33"/>
      <c r="C47" s="28" t="s">
        <v>16</v>
      </c>
      <c r="L47" s="33"/>
    </row>
    <row r="48" spans="2:12" s="1" customFormat="1" ht="15.75" customHeight="1" x14ac:dyDescent="0.2">
      <c r="B48" s="33"/>
      <c r="E48" s="322" t="str">
        <f>E7</f>
        <v>Informační centrum - Kostelní 18, Ústí nad Orlicí</v>
      </c>
      <c r="F48" s="323"/>
      <c r="G48" s="323"/>
      <c r="H48" s="323"/>
      <c r="L48" s="33"/>
    </row>
    <row r="49" spans="2:47" s="1" customFormat="1" ht="12" customHeight="1" x14ac:dyDescent="0.2">
      <c r="B49" s="33"/>
      <c r="C49" s="28" t="s">
        <v>129</v>
      </c>
      <c r="L49" s="33"/>
    </row>
    <row r="50" spans="2:47" s="1" customFormat="1" ht="15.75" customHeight="1" x14ac:dyDescent="0.2">
      <c r="B50" s="33"/>
      <c r="E50" s="312" t="str">
        <f>E9</f>
        <v>1.03 - Vytápění</v>
      </c>
      <c r="F50" s="321"/>
      <c r="G50" s="321"/>
      <c r="H50" s="321"/>
      <c r="L50" s="33"/>
    </row>
    <row r="51" spans="2:47" s="1" customFormat="1" ht="6.9" customHeight="1" x14ac:dyDescent="0.2">
      <c r="B51" s="33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Ústí nad Orlicí</v>
      </c>
      <c r="I52" s="28" t="s">
        <v>23</v>
      </c>
      <c r="J52" s="50" t="str">
        <f>IF(J12="","",J12)</f>
        <v>Vyplň údaj</v>
      </c>
      <c r="L52" s="33"/>
    </row>
    <row r="53" spans="2:47" s="1" customFormat="1" ht="6.9" customHeight="1" x14ac:dyDescent="0.2">
      <c r="B53" s="33"/>
      <c r="L53" s="33"/>
    </row>
    <row r="54" spans="2:47" s="1" customFormat="1" ht="37.5" customHeight="1" x14ac:dyDescent="0.2">
      <c r="B54" s="33"/>
      <c r="C54" s="28" t="s">
        <v>24</v>
      </c>
      <c r="F54" s="26" t="str">
        <f>E15</f>
        <v>Město Ústí nad Orlicí, Sychrova 16,Ústí nad Orlicí</v>
      </c>
      <c r="I54" s="28" t="s">
        <v>32</v>
      </c>
      <c r="J54" s="31" t="str">
        <f>E21</f>
        <v>Ing. Ondrej Balážik, Palackého tř. 72, 612 00 Brno</v>
      </c>
      <c r="L54" s="33"/>
    </row>
    <row r="55" spans="2:47" s="1" customFormat="1" ht="24" customHeight="1" x14ac:dyDescent="0.2">
      <c r="B55" s="33"/>
      <c r="C55" s="28" t="s">
        <v>30</v>
      </c>
      <c r="F55" s="26" t="str">
        <f>IF(E18="","",E18)</f>
        <v>Vyplň údaj</v>
      </c>
      <c r="I55" s="28" t="s">
        <v>36</v>
      </c>
      <c r="J55" s="31" t="str">
        <f>E24</f>
        <v>Petr Krčál, Dukelská 973, 564 01 Žamberk</v>
      </c>
      <c r="L55" s="33"/>
    </row>
    <row r="56" spans="2:47" s="1" customFormat="1" ht="10.4" customHeight="1" x14ac:dyDescent="0.2">
      <c r="B56" s="33"/>
      <c r="L56" s="33"/>
    </row>
    <row r="57" spans="2:47" s="1" customFormat="1" ht="29.25" customHeight="1" x14ac:dyDescent="0.2">
      <c r="B57" s="33"/>
      <c r="C57" s="98" t="s">
        <v>168</v>
      </c>
      <c r="D57" s="92"/>
      <c r="E57" s="92"/>
      <c r="F57" s="92"/>
      <c r="G57" s="92"/>
      <c r="H57" s="92"/>
      <c r="I57" s="92"/>
      <c r="J57" s="99" t="s">
        <v>169</v>
      </c>
      <c r="K57" s="92"/>
      <c r="L57" s="33"/>
    </row>
    <row r="58" spans="2:47" s="1" customFormat="1" ht="10.4" customHeight="1" x14ac:dyDescent="0.2">
      <c r="B58" s="33"/>
      <c r="L58" s="33"/>
    </row>
    <row r="59" spans="2:47" s="1" customFormat="1" ht="22.75" customHeight="1" x14ac:dyDescent="0.2">
      <c r="B59" s="33"/>
      <c r="C59" s="100" t="s">
        <v>73</v>
      </c>
      <c r="J59" s="64">
        <f>J91</f>
        <v>0</v>
      </c>
      <c r="L59" s="33"/>
      <c r="AU59" s="18" t="s">
        <v>170</v>
      </c>
    </row>
    <row r="60" spans="2:47" s="8" customFormat="1" ht="24.9" customHeight="1" x14ac:dyDescent="0.2">
      <c r="B60" s="101"/>
      <c r="D60" s="102" t="s">
        <v>171</v>
      </c>
      <c r="E60" s="103"/>
      <c r="F60" s="103"/>
      <c r="G60" s="103"/>
      <c r="H60" s="103"/>
      <c r="I60" s="103"/>
      <c r="J60" s="104">
        <f>J92</f>
        <v>0</v>
      </c>
      <c r="L60" s="101"/>
    </row>
    <row r="61" spans="2:47" s="9" customFormat="1" ht="20" customHeight="1" x14ac:dyDescent="0.2">
      <c r="B61" s="105"/>
      <c r="D61" s="106" t="s">
        <v>177</v>
      </c>
      <c r="E61" s="107"/>
      <c r="F61" s="107"/>
      <c r="G61" s="107"/>
      <c r="H61" s="107"/>
      <c r="I61" s="107"/>
      <c r="J61" s="108">
        <f>J93</f>
        <v>0</v>
      </c>
      <c r="L61" s="105"/>
    </row>
    <row r="62" spans="2:47" s="9" customFormat="1" ht="20" customHeight="1" x14ac:dyDescent="0.2">
      <c r="B62" s="105"/>
      <c r="D62" s="106" t="s">
        <v>178</v>
      </c>
      <c r="E62" s="107"/>
      <c r="F62" s="107"/>
      <c r="G62" s="107"/>
      <c r="H62" s="107"/>
      <c r="I62" s="107"/>
      <c r="J62" s="108">
        <f>J99</f>
        <v>0</v>
      </c>
      <c r="L62" s="105"/>
    </row>
    <row r="63" spans="2:47" s="9" customFormat="1" ht="20" customHeight="1" x14ac:dyDescent="0.2">
      <c r="B63" s="105"/>
      <c r="D63" s="106" t="s">
        <v>179</v>
      </c>
      <c r="E63" s="107"/>
      <c r="F63" s="107"/>
      <c r="G63" s="107"/>
      <c r="H63" s="107"/>
      <c r="I63" s="107"/>
      <c r="J63" s="108">
        <f>J104</f>
        <v>0</v>
      </c>
      <c r="L63" s="105"/>
    </row>
    <row r="64" spans="2:47" s="9" customFormat="1" ht="20" customHeight="1" x14ac:dyDescent="0.2">
      <c r="B64" s="105"/>
      <c r="D64" s="106" t="s">
        <v>180</v>
      </c>
      <c r="E64" s="107"/>
      <c r="F64" s="107"/>
      <c r="G64" s="107"/>
      <c r="H64" s="107"/>
      <c r="I64" s="107"/>
      <c r="J64" s="108">
        <f>J114</f>
        <v>0</v>
      </c>
      <c r="L64" s="105"/>
    </row>
    <row r="65" spans="2:12" s="8" customFormat="1" ht="24.9" customHeight="1" x14ac:dyDescent="0.2">
      <c r="B65" s="101"/>
      <c r="D65" s="102" t="s">
        <v>181</v>
      </c>
      <c r="E65" s="103"/>
      <c r="F65" s="103"/>
      <c r="G65" s="103"/>
      <c r="H65" s="103"/>
      <c r="I65" s="103"/>
      <c r="J65" s="104">
        <f>J117</f>
        <v>0</v>
      </c>
      <c r="L65" s="101"/>
    </row>
    <row r="66" spans="2:12" s="9" customFormat="1" ht="20" customHeight="1" x14ac:dyDescent="0.2">
      <c r="B66" s="105"/>
      <c r="D66" s="106" t="s">
        <v>1988</v>
      </c>
      <c r="E66" s="107"/>
      <c r="F66" s="107"/>
      <c r="G66" s="107"/>
      <c r="H66" s="107"/>
      <c r="I66" s="107"/>
      <c r="J66" s="108">
        <f>J118</f>
        <v>0</v>
      </c>
      <c r="L66" s="105"/>
    </row>
    <row r="67" spans="2:12" s="9" customFormat="1" ht="20" customHeight="1" x14ac:dyDescent="0.2">
      <c r="B67" s="105"/>
      <c r="D67" s="106" t="s">
        <v>1989</v>
      </c>
      <c r="E67" s="107"/>
      <c r="F67" s="107"/>
      <c r="G67" s="107"/>
      <c r="H67" s="107"/>
      <c r="I67" s="107"/>
      <c r="J67" s="108">
        <f>J139</f>
        <v>0</v>
      </c>
      <c r="L67" s="105"/>
    </row>
    <row r="68" spans="2:12" s="9" customFormat="1" ht="20" customHeight="1" x14ac:dyDescent="0.2">
      <c r="B68" s="105"/>
      <c r="D68" s="106" t="s">
        <v>1990</v>
      </c>
      <c r="E68" s="107"/>
      <c r="F68" s="107"/>
      <c r="G68" s="107"/>
      <c r="H68" s="107"/>
      <c r="I68" s="107"/>
      <c r="J68" s="108">
        <f>J156</f>
        <v>0</v>
      </c>
      <c r="L68" s="105"/>
    </row>
    <row r="69" spans="2:12" s="9" customFormat="1" ht="20" customHeight="1" x14ac:dyDescent="0.2">
      <c r="B69" s="105"/>
      <c r="D69" s="106" t="s">
        <v>191</v>
      </c>
      <c r="E69" s="107"/>
      <c r="F69" s="107"/>
      <c r="G69" s="107"/>
      <c r="H69" s="107"/>
      <c r="I69" s="107"/>
      <c r="J69" s="108">
        <f>J181</f>
        <v>0</v>
      </c>
      <c r="L69" s="105"/>
    </row>
    <row r="70" spans="2:12" s="8" customFormat="1" ht="24.9" customHeight="1" x14ac:dyDescent="0.2">
      <c r="B70" s="101"/>
      <c r="D70" s="102" t="s">
        <v>1991</v>
      </c>
      <c r="E70" s="103"/>
      <c r="F70" s="103"/>
      <c r="G70" s="103"/>
      <c r="H70" s="103"/>
      <c r="I70" s="103"/>
      <c r="J70" s="104">
        <f>J184</f>
        <v>0</v>
      </c>
      <c r="L70" s="101"/>
    </row>
    <row r="71" spans="2:12" s="9" customFormat="1" ht="20" customHeight="1" x14ac:dyDescent="0.2">
      <c r="B71" s="105"/>
      <c r="D71" s="106" t="s">
        <v>1992</v>
      </c>
      <c r="E71" s="107"/>
      <c r="F71" s="107"/>
      <c r="G71" s="107"/>
      <c r="H71" s="107"/>
      <c r="I71" s="107"/>
      <c r="J71" s="108">
        <f>J185</f>
        <v>0</v>
      </c>
      <c r="L71" s="105"/>
    </row>
    <row r="72" spans="2:12" s="1" customFormat="1" ht="21.75" customHeight="1" x14ac:dyDescent="0.2">
      <c r="B72" s="33"/>
      <c r="L72" s="33"/>
    </row>
    <row r="73" spans="2:12" s="1" customFormat="1" ht="6.9" customHeight="1" x14ac:dyDescent="0.2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3"/>
    </row>
    <row r="77" spans="2:12" s="1" customFormat="1" ht="6.9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3"/>
    </row>
    <row r="78" spans="2:12" s="1" customFormat="1" ht="24.9" customHeight="1" x14ac:dyDescent="0.2">
      <c r="B78" s="33"/>
      <c r="C78" s="22" t="s">
        <v>193</v>
      </c>
      <c r="L78" s="33"/>
    </row>
    <row r="79" spans="2:12" s="1" customFormat="1" ht="6.9" customHeight="1" x14ac:dyDescent="0.2">
      <c r="B79" s="33"/>
      <c r="L79" s="33"/>
    </row>
    <row r="80" spans="2:12" s="1" customFormat="1" ht="12" customHeight="1" x14ac:dyDescent="0.2">
      <c r="B80" s="33"/>
      <c r="C80" s="28" t="s">
        <v>16</v>
      </c>
      <c r="L80" s="33"/>
    </row>
    <row r="81" spans="2:65" s="1" customFormat="1" ht="15.75" customHeight="1" x14ac:dyDescent="0.2">
      <c r="B81" s="33"/>
      <c r="E81" s="322" t="str">
        <f>E7</f>
        <v>Informační centrum - Kostelní 18, Ústí nad Orlicí</v>
      </c>
      <c r="F81" s="323"/>
      <c r="G81" s="323"/>
      <c r="H81" s="323"/>
      <c r="L81" s="33"/>
    </row>
    <row r="82" spans="2:65" s="1" customFormat="1" ht="12" customHeight="1" x14ac:dyDescent="0.2">
      <c r="B82" s="33"/>
      <c r="C82" s="28" t="s">
        <v>129</v>
      </c>
      <c r="L82" s="33"/>
    </row>
    <row r="83" spans="2:65" s="1" customFormat="1" ht="15.75" customHeight="1" x14ac:dyDescent="0.2">
      <c r="B83" s="33"/>
      <c r="E83" s="312" t="str">
        <f>E9</f>
        <v>1.03 - Vytápění</v>
      </c>
      <c r="F83" s="321"/>
      <c r="G83" s="321"/>
      <c r="H83" s="321"/>
      <c r="L83" s="33"/>
    </row>
    <row r="84" spans="2:65" s="1" customFormat="1" ht="6.9" customHeight="1" x14ac:dyDescent="0.2">
      <c r="B84" s="33"/>
      <c r="L84" s="33"/>
    </row>
    <row r="85" spans="2:65" s="1" customFormat="1" ht="12" customHeight="1" x14ac:dyDescent="0.2">
      <c r="B85" s="33"/>
      <c r="C85" s="28" t="s">
        <v>21</v>
      </c>
      <c r="F85" s="26" t="str">
        <f>F12</f>
        <v>Ústí nad Orlicí</v>
      </c>
      <c r="I85" s="28" t="s">
        <v>23</v>
      </c>
      <c r="J85" s="50" t="str">
        <f>IF(J12="","",J12)</f>
        <v>Vyplň údaj</v>
      </c>
      <c r="L85" s="33"/>
    </row>
    <row r="86" spans="2:65" s="1" customFormat="1" ht="6.9" customHeight="1" x14ac:dyDescent="0.2">
      <c r="B86" s="33"/>
      <c r="L86" s="33"/>
    </row>
    <row r="87" spans="2:65" s="1" customFormat="1" ht="37.5" customHeight="1" x14ac:dyDescent="0.2">
      <c r="B87" s="33"/>
      <c r="C87" s="28" t="s">
        <v>24</v>
      </c>
      <c r="F87" s="26" t="str">
        <f>E15</f>
        <v>Město Ústí nad Orlicí, Sychrova 16,Ústí nad Orlicí</v>
      </c>
      <c r="I87" s="28" t="s">
        <v>32</v>
      </c>
      <c r="J87" s="31" t="str">
        <f>E21</f>
        <v>Ing. Ondrej Balážik, Palackého tř. 72, 612 00 Brno</v>
      </c>
      <c r="L87" s="33"/>
    </row>
    <row r="88" spans="2:65" s="1" customFormat="1" ht="24" customHeight="1" x14ac:dyDescent="0.2">
      <c r="B88" s="33"/>
      <c r="C88" s="28" t="s">
        <v>30</v>
      </c>
      <c r="F88" s="26" t="str">
        <f>IF(E18="","",E18)</f>
        <v>Vyplň údaj</v>
      </c>
      <c r="I88" s="28" t="s">
        <v>36</v>
      </c>
      <c r="J88" s="31" t="str">
        <f>E24</f>
        <v>Petr Krčál, Dukelská 973, 564 01 Žamberk</v>
      </c>
      <c r="L88" s="33"/>
    </row>
    <row r="89" spans="2:65" s="1" customFormat="1" ht="10.4" customHeight="1" x14ac:dyDescent="0.2">
      <c r="B89" s="33"/>
      <c r="L89" s="33"/>
    </row>
    <row r="90" spans="2:65" s="10" customFormat="1" ht="29.25" customHeight="1" x14ac:dyDescent="0.2">
      <c r="B90" s="109"/>
      <c r="C90" s="110" t="s">
        <v>194</v>
      </c>
      <c r="D90" s="111" t="s">
        <v>60</v>
      </c>
      <c r="E90" s="111" t="s">
        <v>56</v>
      </c>
      <c r="F90" s="111" t="s">
        <v>57</v>
      </c>
      <c r="G90" s="111" t="s">
        <v>195</v>
      </c>
      <c r="H90" s="111" t="s">
        <v>196</v>
      </c>
      <c r="I90" s="111" t="s">
        <v>197</v>
      </c>
      <c r="J90" s="111" t="s">
        <v>169</v>
      </c>
      <c r="K90" s="112" t="s">
        <v>198</v>
      </c>
      <c r="L90" s="109"/>
      <c r="M90" s="57" t="s">
        <v>19</v>
      </c>
      <c r="N90" s="58" t="s">
        <v>45</v>
      </c>
      <c r="O90" s="58" t="s">
        <v>199</v>
      </c>
      <c r="P90" s="58" t="s">
        <v>200</v>
      </c>
      <c r="Q90" s="58" t="s">
        <v>201</v>
      </c>
      <c r="R90" s="58" t="s">
        <v>202</v>
      </c>
      <c r="S90" s="58" t="s">
        <v>203</v>
      </c>
      <c r="T90" s="59" t="s">
        <v>204</v>
      </c>
    </row>
    <row r="91" spans="2:65" s="1" customFormat="1" ht="22.75" customHeight="1" x14ac:dyDescent="0.35">
      <c r="B91" s="33"/>
      <c r="C91" s="62" t="s">
        <v>205</v>
      </c>
      <c r="J91" s="113">
        <f>BK91</f>
        <v>0</v>
      </c>
      <c r="L91" s="33"/>
      <c r="M91" s="60"/>
      <c r="N91" s="51"/>
      <c r="O91" s="51"/>
      <c r="P91" s="114">
        <f>P92+P117+P184</f>
        <v>0</v>
      </c>
      <c r="Q91" s="51"/>
      <c r="R91" s="114">
        <f>R92+R117+R184</f>
        <v>1.3949850000000001</v>
      </c>
      <c r="S91" s="51"/>
      <c r="T91" s="115">
        <f>T92+T117+T184</f>
        <v>2.5394700000000001</v>
      </c>
      <c r="AT91" s="18" t="s">
        <v>74</v>
      </c>
      <c r="AU91" s="18" t="s">
        <v>170</v>
      </c>
      <c r="BK91" s="116">
        <f>BK92+BK117+BK184</f>
        <v>0</v>
      </c>
    </row>
    <row r="92" spans="2:65" s="11" customFormat="1" ht="25.9" customHeight="1" x14ac:dyDescent="0.35">
      <c r="B92" s="117"/>
      <c r="D92" s="118" t="s">
        <v>74</v>
      </c>
      <c r="E92" s="119" t="s">
        <v>206</v>
      </c>
      <c r="F92" s="119" t="s">
        <v>207</v>
      </c>
      <c r="I92" s="120"/>
      <c r="J92" s="121">
        <f>BK92</f>
        <v>0</v>
      </c>
      <c r="L92" s="117"/>
      <c r="M92" s="122"/>
      <c r="P92" s="123">
        <f>P93+P99+P104+P114</f>
        <v>0</v>
      </c>
      <c r="R92" s="123">
        <f>R93+R99+R104+R114</f>
        <v>0.56262500000000004</v>
      </c>
      <c r="T92" s="124">
        <f>T93+T99+T104+T114</f>
        <v>1.9915</v>
      </c>
      <c r="AR92" s="118" t="s">
        <v>83</v>
      </c>
      <c r="AT92" s="125" t="s">
        <v>74</v>
      </c>
      <c r="AU92" s="125" t="s">
        <v>75</v>
      </c>
      <c r="AY92" s="118" t="s">
        <v>208</v>
      </c>
      <c r="BK92" s="126">
        <f>BK93+BK99+BK104+BK114</f>
        <v>0</v>
      </c>
    </row>
    <row r="93" spans="2:65" s="11" customFormat="1" ht="22.75" customHeight="1" x14ac:dyDescent="0.25">
      <c r="B93" s="117"/>
      <c r="D93" s="118" t="s">
        <v>74</v>
      </c>
      <c r="E93" s="127" t="s">
        <v>245</v>
      </c>
      <c r="F93" s="127" t="s">
        <v>453</v>
      </c>
      <c r="I93" s="120"/>
      <c r="J93" s="128">
        <f>BK93</f>
        <v>0</v>
      </c>
      <c r="L93" s="117"/>
      <c r="M93" s="122"/>
      <c r="P93" s="123">
        <f>SUM(P94:P98)</f>
        <v>0</v>
      </c>
      <c r="R93" s="123">
        <f>SUM(R94:R98)</f>
        <v>0.56000000000000005</v>
      </c>
      <c r="T93" s="124">
        <f>SUM(T94:T98)</f>
        <v>0</v>
      </c>
      <c r="AR93" s="118" t="s">
        <v>83</v>
      </c>
      <c r="AT93" s="125" t="s">
        <v>74</v>
      </c>
      <c r="AU93" s="125" t="s">
        <v>83</v>
      </c>
      <c r="AY93" s="118" t="s">
        <v>208</v>
      </c>
      <c r="BK93" s="126">
        <f>SUM(BK94:BK98)</f>
        <v>0</v>
      </c>
    </row>
    <row r="94" spans="2:65" s="1" customFormat="1" ht="15.75" customHeight="1" x14ac:dyDescent="0.2">
      <c r="B94" s="33"/>
      <c r="C94" s="129" t="s">
        <v>83</v>
      </c>
      <c r="D94" s="129" t="s">
        <v>210</v>
      </c>
      <c r="E94" s="130" t="s">
        <v>1623</v>
      </c>
      <c r="F94" s="131" t="s">
        <v>1624</v>
      </c>
      <c r="G94" s="132" t="s">
        <v>109</v>
      </c>
      <c r="H94" s="133">
        <v>10</v>
      </c>
      <c r="I94" s="134"/>
      <c r="J94" s="135">
        <f>ROUND(I94*H94,2)</f>
        <v>0</v>
      </c>
      <c r="K94" s="131" t="s">
        <v>213</v>
      </c>
      <c r="L94" s="33"/>
      <c r="M94" s="136" t="s">
        <v>19</v>
      </c>
      <c r="N94" s="137" t="s">
        <v>46</v>
      </c>
      <c r="P94" s="138">
        <f>O94*H94</f>
        <v>0</v>
      </c>
      <c r="Q94" s="138">
        <v>5.6000000000000001E-2</v>
      </c>
      <c r="R94" s="138">
        <f>Q94*H94</f>
        <v>0.56000000000000005</v>
      </c>
      <c r="S94" s="138">
        <v>0</v>
      </c>
      <c r="T94" s="139">
        <f>S94*H94</f>
        <v>0</v>
      </c>
      <c r="AR94" s="140" t="s">
        <v>214</v>
      </c>
      <c r="AT94" s="140" t="s">
        <v>210</v>
      </c>
      <c r="AU94" s="140" t="s">
        <v>85</v>
      </c>
      <c r="AY94" s="18" t="s">
        <v>208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8" t="s">
        <v>83</v>
      </c>
      <c r="BK94" s="141">
        <f>ROUND(I94*H94,2)</f>
        <v>0</v>
      </c>
      <c r="BL94" s="18" t="s">
        <v>214</v>
      </c>
      <c r="BM94" s="140" t="s">
        <v>1993</v>
      </c>
    </row>
    <row r="95" spans="2:65" s="1" customFormat="1" x14ac:dyDescent="0.2">
      <c r="B95" s="33"/>
      <c r="D95" s="142" t="s">
        <v>216</v>
      </c>
      <c r="F95" s="143" t="s">
        <v>1626</v>
      </c>
      <c r="I95" s="144"/>
      <c r="L95" s="33"/>
      <c r="M95" s="145"/>
      <c r="T95" s="54"/>
      <c r="AT95" s="18" t="s">
        <v>216</v>
      </c>
      <c r="AU95" s="18" t="s">
        <v>85</v>
      </c>
    </row>
    <row r="96" spans="2:65" s="12" customFormat="1" x14ac:dyDescent="0.2">
      <c r="B96" s="146"/>
      <c r="D96" s="147" t="s">
        <v>218</v>
      </c>
      <c r="E96" s="148" t="s">
        <v>19</v>
      </c>
      <c r="F96" s="149" t="s">
        <v>1994</v>
      </c>
      <c r="H96" s="148" t="s">
        <v>19</v>
      </c>
      <c r="I96" s="150"/>
      <c r="L96" s="146"/>
      <c r="M96" s="151"/>
      <c r="T96" s="152"/>
      <c r="AT96" s="148" t="s">
        <v>218</v>
      </c>
      <c r="AU96" s="148" t="s">
        <v>85</v>
      </c>
      <c r="AV96" s="12" t="s">
        <v>83</v>
      </c>
      <c r="AW96" s="12" t="s">
        <v>35</v>
      </c>
      <c r="AX96" s="12" t="s">
        <v>75</v>
      </c>
      <c r="AY96" s="148" t="s">
        <v>208</v>
      </c>
    </row>
    <row r="97" spans="2:65" s="13" customFormat="1" x14ac:dyDescent="0.2">
      <c r="B97" s="153"/>
      <c r="D97" s="147" t="s">
        <v>218</v>
      </c>
      <c r="E97" s="154" t="s">
        <v>19</v>
      </c>
      <c r="F97" s="155" t="s">
        <v>1995</v>
      </c>
      <c r="H97" s="156">
        <v>10</v>
      </c>
      <c r="I97" s="157"/>
      <c r="L97" s="153"/>
      <c r="M97" s="158"/>
      <c r="T97" s="159"/>
      <c r="AT97" s="154" t="s">
        <v>218</v>
      </c>
      <c r="AU97" s="154" t="s">
        <v>85</v>
      </c>
      <c r="AV97" s="13" t="s">
        <v>85</v>
      </c>
      <c r="AW97" s="13" t="s">
        <v>35</v>
      </c>
      <c r="AX97" s="13" t="s">
        <v>75</v>
      </c>
      <c r="AY97" s="154" t="s">
        <v>208</v>
      </c>
    </row>
    <row r="98" spans="2:65" s="14" customFormat="1" x14ac:dyDescent="0.2">
      <c r="B98" s="160"/>
      <c r="D98" s="147" t="s">
        <v>218</v>
      </c>
      <c r="E98" s="161" t="s">
        <v>19</v>
      </c>
      <c r="F98" s="162" t="s">
        <v>221</v>
      </c>
      <c r="H98" s="163">
        <v>10</v>
      </c>
      <c r="I98" s="164"/>
      <c r="L98" s="160"/>
      <c r="M98" s="165"/>
      <c r="T98" s="166"/>
      <c r="AT98" s="161" t="s">
        <v>218</v>
      </c>
      <c r="AU98" s="161" t="s">
        <v>85</v>
      </c>
      <c r="AV98" s="14" t="s">
        <v>214</v>
      </c>
      <c r="AW98" s="14" t="s">
        <v>35</v>
      </c>
      <c r="AX98" s="14" t="s">
        <v>83</v>
      </c>
      <c r="AY98" s="161" t="s">
        <v>208</v>
      </c>
    </row>
    <row r="99" spans="2:65" s="11" customFormat="1" ht="22.75" customHeight="1" x14ac:dyDescent="0.25">
      <c r="B99" s="117"/>
      <c r="D99" s="118" t="s">
        <v>74</v>
      </c>
      <c r="E99" s="127" t="s">
        <v>261</v>
      </c>
      <c r="F99" s="127" t="s">
        <v>653</v>
      </c>
      <c r="I99" s="120"/>
      <c r="J99" s="128">
        <f>BK99</f>
        <v>0</v>
      </c>
      <c r="L99" s="117"/>
      <c r="M99" s="122"/>
      <c r="P99" s="123">
        <f>SUM(P100:P103)</f>
        <v>0</v>
      </c>
      <c r="R99" s="123">
        <f>SUM(R100:R103)</f>
        <v>2.6249999999999997E-3</v>
      </c>
      <c r="T99" s="124">
        <f>SUM(T100:T103)</f>
        <v>1.9915</v>
      </c>
      <c r="AR99" s="118" t="s">
        <v>83</v>
      </c>
      <c r="AT99" s="125" t="s">
        <v>74</v>
      </c>
      <c r="AU99" s="125" t="s">
        <v>83</v>
      </c>
      <c r="AY99" s="118" t="s">
        <v>208</v>
      </c>
      <c r="BK99" s="126">
        <f>SUM(BK100:BK103)</f>
        <v>0</v>
      </c>
    </row>
    <row r="100" spans="2:65" s="1" customFormat="1" ht="24.75" customHeight="1" x14ac:dyDescent="0.2">
      <c r="B100" s="33"/>
      <c r="C100" s="129" t="s">
        <v>85</v>
      </c>
      <c r="D100" s="129" t="s">
        <v>210</v>
      </c>
      <c r="E100" s="130" t="s">
        <v>1996</v>
      </c>
      <c r="F100" s="131" t="s">
        <v>1997</v>
      </c>
      <c r="G100" s="132" t="s">
        <v>123</v>
      </c>
      <c r="H100" s="133">
        <v>52</v>
      </c>
      <c r="I100" s="134"/>
      <c r="J100" s="135">
        <f>ROUND(I100*H100,2)</f>
        <v>0</v>
      </c>
      <c r="K100" s="131" t="s">
        <v>213</v>
      </c>
      <c r="L100" s="33"/>
      <c r="M100" s="136" t="s">
        <v>19</v>
      </c>
      <c r="N100" s="137" t="s">
        <v>46</v>
      </c>
      <c r="P100" s="138">
        <f>O100*H100</f>
        <v>0</v>
      </c>
      <c r="Q100" s="138">
        <v>0</v>
      </c>
      <c r="R100" s="138">
        <f>Q100*H100</f>
        <v>0</v>
      </c>
      <c r="S100" s="138">
        <v>3.7999999999999999E-2</v>
      </c>
      <c r="T100" s="139">
        <f>S100*H100</f>
        <v>1.976</v>
      </c>
      <c r="AR100" s="140" t="s">
        <v>214</v>
      </c>
      <c r="AT100" s="140" t="s">
        <v>210</v>
      </c>
      <c r="AU100" s="140" t="s">
        <v>85</v>
      </c>
      <c r="AY100" s="18" t="s">
        <v>208</v>
      </c>
      <c r="BE100" s="141">
        <f>IF(N100="základní",J100,0)</f>
        <v>0</v>
      </c>
      <c r="BF100" s="141">
        <f>IF(N100="snížená",J100,0)</f>
        <v>0</v>
      </c>
      <c r="BG100" s="141">
        <f>IF(N100="zákl. přenesená",J100,0)</f>
        <v>0</v>
      </c>
      <c r="BH100" s="141">
        <f>IF(N100="sníž. přenesená",J100,0)</f>
        <v>0</v>
      </c>
      <c r="BI100" s="141">
        <f>IF(N100="nulová",J100,0)</f>
        <v>0</v>
      </c>
      <c r="BJ100" s="18" t="s">
        <v>83</v>
      </c>
      <c r="BK100" s="141">
        <f>ROUND(I100*H100,2)</f>
        <v>0</v>
      </c>
      <c r="BL100" s="18" t="s">
        <v>214</v>
      </c>
      <c r="BM100" s="140" t="s">
        <v>1998</v>
      </c>
    </row>
    <row r="101" spans="2:65" s="1" customFormat="1" x14ac:dyDescent="0.2">
      <c r="B101" s="33"/>
      <c r="D101" s="142" t="s">
        <v>216</v>
      </c>
      <c r="F101" s="143" t="s">
        <v>1999</v>
      </c>
      <c r="I101" s="144"/>
      <c r="L101" s="33"/>
      <c r="M101" s="145"/>
      <c r="T101" s="54"/>
      <c r="AT101" s="18" t="s">
        <v>216</v>
      </c>
      <c r="AU101" s="18" t="s">
        <v>85</v>
      </c>
    </row>
    <row r="102" spans="2:65" s="1" customFormat="1" ht="24.75" customHeight="1" x14ac:dyDescent="0.2">
      <c r="B102" s="33"/>
      <c r="C102" s="129" t="s">
        <v>227</v>
      </c>
      <c r="D102" s="129" t="s">
        <v>210</v>
      </c>
      <c r="E102" s="130" t="s">
        <v>2000</v>
      </c>
      <c r="F102" s="131" t="s">
        <v>2001</v>
      </c>
      <c r="G102" s="132" t="s">
        <v>123</v>
      </c>
      <c r="H102" s="133">
        <v>2.5</v>
      </c>
      <c r="I102" s="134"/>
      <c r="J102" s="135">
        <f>ROUND(I102*H102,2)</f>
        <v>0</v>
      </c>
      <c r="K102" s="131" t="s">
        <v>213</v>
      </c>
      <c r="L102" s="33"/>
      <c r="M102" s="136" t="s">
        <v>19</v>
      </c>
      <c r="N102" s="137" t="s">
        <v>46</v>
      </c>
      <c r="P102" s="138">
        <f>O102*H102</f>
        <v>0</v>
      </c>
      <c r="Q102" s="138">
        <v>1.0499999999999999E-3</v>
      </c>
      <c r="R102" s="138">
        <f>Q102*H102</f>
        <v>2.6249999999999997E-3</v>
      </c>
      <c r="S102" s="138">
        <v>6.1999999999999998E-3</v>
      </c>
      <c r="T102" s="139">
        <f>S102*H102</f>
        <v>1.55E-2</v>
      </c>
      <c r="AR102" s="140" t="s">
        <v>214</v>
      </c>
      <c r="AT102" s="140" t="s">
        <v>210</v>
      </c>
      <c r="AU102" s="140" t="s">
        <v>85</v>
      </c>
      <c r="AY102" s="18" t="s">
        <v>208</v>
      </c>
      <c r="BE102" s="141">
        <f>IF(N102="základní",J102,0)</f>
        <v>0</v>
      </c>
      <c r="BF102" s="141">
        <f>IF(N102="snížená",J102,0)</f>
        <v>0</v>
      </c>
      <c r="BG102" s="141">
        <f>IF(N102="zákl. přenesená",J102,0)</f>
        <v>0</v>
      </c>
      <c r="BH102" s="141">
        <f>IF(N102="sníž. přenesená",J102,0)</f>
        <v>0</v>
      </c>
      <c r="BI102" s="141">
        <f>IF(N102="nulová",J102,0)</f>
        <v>0</v>
      </c>
      <c r="BJ102" s="18" t="s">
        <v>83</v>
      </c>
      <c r="BK102" s="141">
        <f>ROUND(I102*H102,2)</f>
        <v>0</v>
      </c>
      <c r="BL102" s="18" t="s">
        <v>214</v>
      </c>
      <c r="BM102" s="140" t="s">
        <v>2002</v>
      </c>
    </row>
    <row r="103" spans="2:65" s="1" customFormat="1" x14ac:dyDescent="0.2">
      <c r="B103" s="33"/>
      <c r="D103" s="142" t="s">
        <v>216</v>
      </c>
      <c r="F103" s="143" t="s">
        <v>2003</v>
      </c>
      <c r="I103" s="144"/>
      <c r="L103" s="33"/>
      <c r="M103" s="145"/>
      <c r="T103" s="54"/>
      <c r="AT103" s="18" t="s">
        <v>216</v>
      </c>
      <c r="AU103" s="18" t="s">
        <v>85</v>
      </c>
    </row>
    <row r="104" spans="2:65" s="11" customFormat="1" ht="22.75" customHeight="1" x14ac:dyDescent="0.25">
      <c r="B104" s="117"/>
      <c r="D104" s="118" t="s">
        <v>74</v>
      </c>
      <c r="E104" s="127" t="s">
        <v>805</v>
      </c>
      <c r="F104" s="127" t="s">
        <v>806</v>
      </c>
      <c r="I104" s="120"/>
      <c r="J104" s="128">
        <f>BK104</f>
        <v>0</v>
      </c>
      <c r="L104" s="117"/>
      <c r="M104" s="122"/>
      <c r="P104" s="123">
        <f>SUM(P105:P113)</f>
        <v>0</v>
      </c>
      <c r="R104" s="123">
        <f>SUM(R105:R113)</f>
        <v>0</v>
      </c>
      <c r="T104" s="124">
        <f>SUM(T105:T113)</f>
        <v>0</v>
      </c>
      <c r="AR104" s="118" t="s">
        <v>83</v>
      </c>
      <c r="AT104" s="125" t="s">
        <v>74</v>
      </c>
      <c r="AU104" s="125" t="s">
        <v>83</v>
      </c>
      <c r="AY104" s="118" t="s">
        <v>208</v>
      </c>
      <c r="BK104" s="126">
        <f>SUM(BK105:BK113)</f>
        <v>0</v>
      </c>
    </row>
    <row r="105" spans="2:65" s="1" customFormat="1" ht="24.75" customHeight="1" x14ac:dyDescent="0.2">
      <c r="B105" s="33"/>
      <c r="C105" s="129" t="s">
        <v>214</v>
      </c>
      <c r="D105" s="129" t="s">
        <v>210</v>
      </c>
      <c r="E105" s="130" t="s">
        <v>808</v>
      </c>
      <c r="F105" s="131" t="s">
        <v>809</v>
      </c>
      <c r="G105" s="132" t="s">
        <v>264</v>
      </c>
      <c r="H105" s="133">
        <v>2.5390000000000001</v>
      </c>
      <c r="I105" s="134"/>
      <c r="J105" s="135">
        <f>ROUND(I105*H105,2)</f>
        <v>0</v>
      </c>
      <c r="K105" s="131" t="s">
        <v>213</v>
      </c>
      <c r="L105" s="33"/>
      <c r="M105" s="136" t="s">
        <v>19</v>
      </c>
      <c r="N105" s="137" t="s">
        <v>46</v>
      </c>
      <c r="P105" s="138">
        <f>O105*H105</f>
        <v>0</v>
      </c>
      <c r="Q105" s="138">
        <v>0</v>
      </c>
      <c r="R105" s="138">
        <f>Q105*H105</f>
        <v>0</v>
      </c>
      <c r="S105" s="138">
        <v>0</v>
      </c>
      <c r="T105" s="139">
        <f>S105*H105</f>
        <v>0</v>
      </c>
      <c r="AR105" s="140" t="s">
        <v>214</v>
      </c>
      <c r="AT105" s="140" t="s">
        <v>210</v>
      </c>
      <c r="AU105" s="140" t="s">
        <v>85</v>
      </c>
      <c r="AY105" s="18" t="s">
        <v>208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8" t="s">
        <v>83</v>
      </c>
      <c r="BK105" s="141">
        <f>ROUND(I105*H105,2)</f>
        <v>0</v>
      </c>
      <c r="BL105" s="18" t="s">
        <v>214</v>
      </c>
      <c r="BM105" s="140" t="s">
        <v>2004</v>
      </c>
    </row>
    <row r="106" spans="2:65" s="1" customFormat="1" x14ac:dyDescent="0.2">
      <c r="B106" s="33"/>
      <c r="D106" s="142" t="s">
        <v>216</v>
      </c>
      <c r="F106" s="143" t="s">
        <v>811</v>
      </c>
      <c r="I106" s="144"/>
      <c r="L106" s="33"/>
      <c r="M106" s="145"/>
      <c r="T106" s="54"/>
      <c r="AT106" s="18" t="s">
        <v>216</v>
      </c>
      <c r="AU106" s="18" t="s">
        <v>85</v>
      </c>
    </row>
    <row r="107" spans="2:65" s="1" customFormat="1" ht="22.25" customHeight="1" x14ac:dyDescent="0.2">
      <c r="B107" s="33"/>
      <c r="C107" s="129" t="s">
        <v>240</v>
      </c>
      <c r="D107" s="129" t="s">
        <v>210</v>
      </c>
      <c r="E107" s="130" t="s">
        <v>813</v>
      </c>
      <c r="F107" s="131" t="s">
        <v>814</v>
      </c>
      <c r="G107" s="132" t="s">
        <v>264</v>
      </c>
      <c r="H107" s="133">
        <v>2.5390000000000001</v>
      </c>
      <c r="I107" s="134"/>
      <c r="J107" s="135">
        <f>ROUND(I107*H107,2)</f>
        <v>0</v>
      </c>
      <c r="K107" s="131" t="s">
        <v>213</v>
      </c>
      <c r="L107" s="33"/>
      <c r="M107" s="136" t="s">
        <v>19</v>
      </c>
      <c r="N107" s="137" t="s">
        <v>46</v>
      </c>
      <c r="P107" s="138">
        <f>O107*H107</f>
        <v>0</v>
      </c>
      <c r="Q107" s="138">
        <v>0</v>
      </c>
      <c r="R107" s="138">
        <f>Q107*H107</f>
        <v>0</v>
      </c>
      <c r="S107" s="138">
        <v>0</v>
      </c>
      <c r="T107" s="139">
        <f>S107*H107</f>
        <v>0</v>
      </c>
      <c r="AR107" s="140" t="s">
        <v>214</v>
      </c>
      <c r="AT107" s="140" t="s">
        <v>210</v>
      </c>
      <c r="AU107" s="140" t="s">
        <v>85</v>
      </c>
      <c r="AY107" s="18" t="s">
        <v>208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8" t="s">
        <v>83</v>
      </c>
      <c r="BK107" s="141">
        <f>ROUND(I107*H107,2)</f>
        <v>0</v>
      </c>
      <c r="BL107" s="18" t="s">
        <v>214</v>
      </c>
      <c r="BM107" s="140" t="s">
        <v>2005</v>
      </c>
    </row>
    <row r="108" spans="2:65" s="1" customFormat="1" x14ac:dyDescent="0.2">
      <c r="B108" s="33"/>
      <c r="D108" s="142" t="s">
        <v>216</v>
      </c>
      <c r="F108" s="143" t="s">
        <v>816</v>
      </c>
      <c r="I108" s="144"/>
      <c r="L108" s="33"/>
      <c r="M108" s="145"/>
      <c r="T108" s="54"/>
      <c r="AT108" s="18" t="s">
        <v>216</v>
      </c>
      <c r="AU108" s="18" t="s">
        <v>85</v>
      </c>
    </row>
    <row r="109" spans="2:65" s="1" customFormat="1" ht="24.75" customHeight="1" x14ac:dyDescent="0.2">
      <c r="B109" s="33"/>
      <c r="C109" s="129" t="s">
        <v>245</v>
      </c>
      <c r="D109" s="129" t="s">
        <v>210</v>
      </c>
      <c r="E109" s="130" t="s">
        <v>818</v>
      </c>
      <c r="F109" s="131" t="s">
        <v>819</v>
      </c>
      <c r="G109" s="132" t="s">
        <v>264</v>
      </c>
      <c r="H109" s="133">
        <v>48.241</v>
      </c>
      <c r="I109" s="134"/>
      <c r="J109" s="135">
        <f>ROUND(I109*H109,2)</f>
        <v>0</v>
      </c>
      <c r="K109" s="131" t="s">
        <v>213</v>
      </c>
      <c r="L109" s="33"/>
      <c r="M109" s="136" t="s">
        <v>19</v>
      </c>
      <c r="N109" s="137" t="s">
        <v>46</v>
      </c>
      <c r="P109" s="138">
        <f>O109*H109</f>
        <v>0</v>
      </c>
      <c r="Q109" s="138">
        <v>0</v>
      </c>
      <c r="R109" s="138">
        <f>Q109*H109</f>
        <v>0</v>
      </c>
      <c r="S109" s="138">
        <v>0</v>
      </c>
      <c r="T109" s="139">
        <f>S109*H109</f>
        <v>0</v>
      </c>
      <c r="AR109" s="140" t="s">
        <v>214</v>
      </c>
      <c r="AT109" s="140" t="s">
        <v>210</v>
      </c>
      <c r="AU109" s="140" t="s">
        <v>85</v>
      </c>
      <c r="AY109" s="18" t="s">
        <v>208</v>
      </c>
      <c r="BE109" s="141">
        <f>IF(N109="základní",J109,0)</f>
        <v>0</v>
      </c>
      <c r="BF109" s="141">
        <f>IF(N109="snížená",J109,0)</f>
        <v>0</v>
      </c>
      <c r="BG109" s="141">
        <f>IF(N109="zákl. přenesená",J109,0)</f>
        <v>0</v>
      </c>
      <c r="BH109" s="141">
        <f>IF(N109="sníž. přenesená",J109,0)</f>
        <v>0</v>
      </c>
      <c r="BI109" s="141">
        <f>IF(N109="nulová",J109,0)</f>
        <v>0</v>
      </c>
      <c r="BJ109" s="18" t="s">
        <v>83</v>
      </c>
      <c r="BK109" s="141">
        <f>ROUND(I109*H109,2)</f>
        <v>0</v>
      </c>
      <c r="BL109" s="18" t="s">
        <v>214</v>
      </c>
      <c r="BM109" s="140" t="s">
        <v>2006</v>
      </c>
    </row>
    <row r="110" spans="2:65" s="1" customFormat="1" x14ac:dyDescent="0.2">
      <c r="B110" s="33"/>
      <c r="D110" s="142" t="s">
        <v>216</v>
      </c>
      <c r="F110" s="143" t="s">
        <v>821</v>
      </c>
      <c r="I110" s="144"/>
      <c r="L110" s="33"/>
      <c r="M110" s="145"/>
      <c r="T110" s="54"/>
      <c r="AT110" s="18" t="s">
        <v>216</v>
      </c>
      <c r="AU110" s="18" t="s">
        <v>85</v>
      </c>
    </row>
    <row r="111" spans="2:65" s="13" customFormat="1" x14ac:dyDescent="0.2">
      <c r="B111" s="153"/>
      <c r="D111" s="147" t="s">
        <v>218</v>
      </c>
      <c r="F111" s="155" t="s">
        <v>2007</v>
      </c>
      <c r="H111" s="156">
        <v>48.241</v>
      </c>
      <c r="I111" s="157"/>
      <c r="L111" s="153"/>
      <c r="M111" s="158"/>
      <c r="T111" s="159"/>
      <c r="AT111" s="154" t="s">
        <v>218</v>
      </c>
      <c r="AU111" s="154" t="s">
        <v>85</v>
      </c>
      <c r="AV111" s="13" t="s">
        <v>85</v>
      </c>
      <c r="AW111" s="13" t="s">
        <v>4</v>
      </c>
      <c r="AX111" s="13" t="s">
        <v>83</v>
      </c>
      <c r="AY111" s="154" t="s">
        <v>208</v>
      </c>
    </row>
    <row r="112" spans="2:65" s="1" customFormat="1" ht="24.75" customHeight="1" x14ac:dyDescent="0.2">
      <c r="B112" s="33"/>
      <c r="C112" s="129" t="s">
        <v>250</v>
      </c>
      <c r="D112" s="129" t="s">
        <v>210</v>
      </c>
      <c r="E112" s="130" t="s">
        <v>824</v>
      </c>
      <c r="F112" s="131" t="s">
        <v>825</v>
      </c>
      <c r="G112" s="132" t="s">
        <v>264</v>
      </c>
      <c r="H112" s="133">
        <v>2.5390000000000001</v>
      </c>
      <c r="I112" s="134"/>
      <c r="J112" s="135">
        <f>ROUND(I112*H112,2)</f>
        <v>0</v>
      </c>
      <c r="K112" s="131" t="s">
        <v>213</v>
      </c>
      <c r="L112" s="33"/>
      <c r="M112" s="136" t="s">
        <v>19</v>
      </c>
      <c r="N112" s="137" t="s">
        <v>46</v>
      </c>
      <c r="P112" s="138">
        <f>O112*H112</f>
        <v>0</v>
      </c>
      <c r="Q112" s="138">
        <v>0</v>
      </c>
      <c r="R112" s="138">
        <f>Q112*H112</f>
        <v>0</v>
      </c>
      <c r="S112" s="138">
        <v>0</v>
      </c>
      <c r="T112" s="139">
        <f>S112*H112</f>
        <v>0</v>
      </c>
      <c r="AR112" s="140" t="s">
        <v>214</v>
      </c>
      <c r="AT112" s="140" t="s">
        <v>210</v>
      </c>
      <c r="AU112" s="140" t="s">
        <v>85</v>
      </c>
      <c r="AY112" s="18" t="s">
        <v>208</v>
      </c>
      <c r="BE112" s="141">
        <f>IF(N112="základní",J112,0)</f>
        <v>0</v>
      </c>
      <c r="BF112" s="141">
        <f>IF(N112="snížená",J112,0)</f>
        <v>0</v>
      </c>
      <c r="BG112" s="141">
        <f>IF(N112="zákl. přenesená",J112,0)</f>
        <v>0</v>
      </c>
      <c r="BH112" s="141">
        <f>IF(N112="sníž. přenesená",J112,0)</f>
        <v>0</v>
      </c>
      <c r="BI112" s="141">
        <f>IF(N112="nulová",J112,0)</f>
        <v>0</v>
      </c>
      <c r="BJ112" s="18" t="s">
        <v>83</v>
      </c>
      <c r="BK112" s="141">
        <f>ROUND(I112*H112,2)</f>
        <v>0</v>
      </c>
      <c r="BL112" s="18" t="s">
        <v>214</v>
      </c>
      <c r="BM112" s="140" t="s">
        <v>2008</v>
      </c>
    </row>
    <row r="113" spans="2:65" s="1" customFormat="1" x14ac:dyDescent="0.2">
      <c r="B113" s="33"/>
      <c r="D113" s="142" t="s">
        <v>216</v>
      </c>
      <c r="F113" s="143" t="s">
        <v>827</v>
      </c>
      <c r="I113" s="144"/>
      <c r="L113" s="33"/>
      <c r="M113" s="145"/>
      <c r="T113" s="54"/>
      <c r="AT113" s="18" t="s">
        <v>216</v>
      </c>
      <c r="AU113" s="18" t="s">
        <v>85</v>
      </c>
    </row>
    <row r="114" spans="2:65" s="11" customFormat="1" ht="22.75" customHeight="1" x14ac:dyDescent="0.25">
      <c r="B114" s="117"/>
      <c r="D114" s="118" t="s">
        <v>74</v>
      </c>
      <c r="E114" s="127" t="s">
        <v>828</v>
      </c>
      <c r="F114" s="127" t="s">
        <v>829</v>
      </c>
      <c r="I114" s="120"/>
      <c r="J114" s="128">
        <f>BK114</f>
        <v>0</v>
      </c>
      <c r="L114" s="117"/>
      <c r="M114" s="122"/>
      <c r="P114" s="123">
        <f>SUM(P115:P116)</f>
        <v>0</v>
      </c>
      <c r="R114" s="123">
        <f>SUM(R115:R116)</f>
        <v>0</v>
      </c>
      <c r="T114" s="124">
        <f>SUM(T115:T116)</f>
        <v>0</v>
      </c>
      <c r="AR114" s="118" t="s">
        <v>83</v>
      </c>
      <c r="AT114" s="125" t="s">
        <v>74</v>
      </c>
      <c r="AU114" s="125" t="s">
        <v>83</v>
      </c>
      <c r="AY114" s="118" t="s">
        <v>208</v>
      </c>
      <c r="BK114" s="126">
        <f>SUM(BK115:BK116)</f>
        <v>0</v>
      </c>
    </row>
    <row r="115" spans="2:65" s="1" customFormat="1" ht="33.4" customHeight="1" x14ac:dyDescent="0.2">
      <c r="B115" s="33"/>
      <c r="C115" s="129" t="s">
        <v>256</v>
      </c>
      <c r="D115" s="129" t="s">
        <v>210</v>
      </c>
      <c r="E115" s="130" t="s">
        <v>831</v>
      </c>
      <c r="F115" s="131" t="s">
        <v>832</v>
      </c>
      <c r="G115" s="132" t="s">
        <v>264</v>
      </c>
      <c r="H115" s="133">
        <v>0.56299999999999994</v>
      </c>
      <c r="I115" s="134"/>
      <c r="J115" s="135">
        <f>ROUND(I115*H115,2)</f>
        <v>0</v>
      </c>
      <c r="K115" s="131" t="s">
        <v>213</v>
      </c>
      <c r="L115" s="33"/>
      <c r="M115" s="136" t="s">
        <v>19</v>
      </c>
      <c r="N115" s="137" t="s">
        <v>46</v>
      </c>
      <c r="P115" s="138">
        <f>O115*H115</f>
        <v>0</v>
      </c>
      <c r="Q115" s="138">
        <v>0</v>
      </c>
      <c r="R115" s="138">
        <f>Q115*H115</f>
        <v>0</v>
      </c>
      <c r="S115" s="138">
        <v>0</v>
      </c>
      <c r="T115" s="139">
        <f>S115*H115</f>
        <v>0</v>
      </c>
      <c r="AR115" s="140" t="s">
        <v>214</v>
      </c>
      <c r="AT115" s="140" t="s">
        <v>210</v>
      </c>
      <c r="AU115" s="140" t="s">
        <v>85</v>
      </c>
      <c r="AY115" s="18" t="s">
        <v>208</v>
      </c>
      <c r="BE115" s="141">
        <f>IF(N115="základní",J115,0)</f>
        <v>0</v>
      </c>
      <c r="BF115" s="141">
        <f>IF(N115="snížená",J115,0)</f>
        <v>0</v>
      </c>
      <c r="BG115" s="141">
        <f>IF(N115="zákl. přenesená",J115,0)</f>
        <v>0</v>
      </c>
      <c r="BH115" s="141">
        <f>IF(N115="sníž. přenesená",J115,0)</f>
        <v>0</v>
      </c>
      <c r="BI115" s="141">
        <f>IF(N115="nulová",J115,0)</f>
        <v>0</v>
      </c>
      <c r="BJ115" s="18" t="s">
        <v>83</v>
      </c>
      <c r="BK115" s="141">
        <f>ROUND(I115*H115,2)</f>
        <v>0</v>
      </c>
      <c r="BL115" s="18" t="s">
        <v>214</v>
      </c>
      <c r="BM115" s="140" t="s">
        <v>2009</v>
      </c>
    </row>
    <row r="116" spans="2:65" s="1" customFormat="1" x14ac:dyDescent="0.2">
      <c r="B116" s="33"/>
      <c r="D116" s="142" t="s">
        <v>216</v>
      </c>
      <c r="F116" s="143" t="s">
        <v>834</v>
      </c>
      <c r="I116" s="144"/>
      <c r="L116" s="33"/>
      <c r="M116" s="145"/>
      <c r="T116" s="54"/>
      <c r="AT116" s="18" t="s">
        <v>216</v>
      </c>
      <c r="AU116" s="18" t="s">
        <v>85</v>
      </c>
    </row>
    <row r="117" spans="2:65" s="11" customFormat="1" ht="25.9" customHeight="1" x14ac:dyDescent="0.35">
      <c r="B117" s="117"/>
      <c r="D117" s="118" t="s">
        <v>74</v>
      </c>
      <c r="E117" s="119" t="s">
        <v>835</v>
      </c>
      <c r="F117" s="119" t="s">
        <v>836</v>
      </c>
      <c r="I117" s="120"/>
      <c r="J117" s="121">
        <f>BK117</f>
        <v>0</v>
      </c>
      <c r="L117" s="117"/>
      <c r="M117" s="122"/>
      <c r="P117" s="123">
        <f>P118+P139+P156+P181</f>
        <v>0</v>
      </c>
      <c r="R117" s="123">
        <f>R118+R139+R156+R181</f>
        <v>0.83235999999999999</v>
      </c>
      <c r="T117" s="124">
        <f>T118+T139+T156+T181</f>
        <v>0.54797000000000007</v>
      </c>
      <c r="AR117" s="118" t="s">
        <v>85</v>
      </c>
      <c r="AT117" s="125" t="s">
        <v>74</v>
      </c>
      <c r="AU117" s="125" t="s">
        <v>75</v>
      </c>
      <c r="AY117" s="118" t="s">
        <v>208</v>
      </c>
      <c r="BK117" s="126">
        <f>BK118+BK139+BK156+BK181</f>
        <v>0</v>
      </c>
    </row>
    <row r="118" spans="2:65" s="11" customFormat="1" ht="22.75" customHeight="1" x14ac:dyDescent="0.25">
      <c r="B118" s="117"/>
      <c r="D118" s="118" t="s">
        <v>74</v>
      </c>
      <c r="E118" s="127" t="s">
        <v>2010</v>
      </c>
      <c r="F118" s="127" t="s">
        <v>2011</v>
      </c>
      <c r="I118" s="120"/>
      <c r="J118" s="128">
        <f>BK118</f>
        <v>0</v>
      </c>
      <c r="L118" s="117"/>
      <c r="M118" s="122"/>
      <c r="P118" s="123">
        <f>SUM(P119:P138)</f>
        <v>0</v>
      </c>
      <c r="R118" s="123">
        <f>SUM(R119:R138)</f>
        <v>0.14118</v>
      </c>
      <c r="T118" s="124">
        <f>SUM(T119:T138)</f>
        <v>0.25600000000000001</v>
      </c>
      <c r="AR118" s="118" t="s">
        <v>85</v>
      </c>
      <c r="AT118" s="125" t="s">
        <v>74</v>
      </c>
      <c r="AU118" s="125" t="s">
        <v>83</v>
      </c>
      <c r="AY118" s="118" t="s">
        <v>208</v>
      </c>
      <c r="BK118" s="126">
        <f>SUM(BK119:BK138)</f>
        <v>0</v>
      </c>
    </row>
    <row r="119" spans="2:65" s="1" customFormat="1" ht="15.75" customHeight="1" x14ac:dyDescent="0.2">
      <c r="B119" s="33"/>
      <c r="C119" s="129" t="s">
        <v>261</v>
      </c>
      <c r="D119" s="129" t="s">
        <v>210</v>
      </c>
      <c r="E119" s="130" t="s">
        <v>2012</v>
      </c>
      <c r="F119" s="131" t="s">
        <v>2013</v>
      </c>
      <c r="G119" s="132" t="s">
        <v>123</v>
      </c>
      <c r="H119" s="133">
        <v>80</v>
      </c>
      <c r="I119" s="134"/>
      <c r="J119" s="135">
        <f>ROUND(I119*H119,2)</f>
        <v>0</v>
      </c>
      <c r="K119" s="131" t="s">
        <v>213</v>
      </c>
      <c r="L119" s="33"/>
      <c r="M119" s="136" t="s">
        <v>19</v>
      </c>
      <c r="N119" s="137" t="s">
        <v>46</v>
      </c>
      <c r="P119" s="138">
        <f>O119*H119</f>
        <v>0</v>
      </c>
      <c r="Q119" s="138">
        <v>2.0000000000000002E-5</v>
      </c>
      <c r="R119" s="138">
        <f>Q119*H119</f>
        <v>1.6000000000000001E-3</v>
      </c>
      <c r="S119" s="138">
        <v>3.2000000000000002E-3</v>
      </c>
      <c r="T119" s="139">
        <f>S119*H119</f>
        <v>0.25600000000000001</v>
      </c>
      <c r="AR119" s="140" t="s">
        <v>312</v>
      </c>
      <c r="AT119" s="140" t="s">
        <v>210</v>
      </c>
      <c r="AU119" s="140" t="s">
        <v>85</v>
      </c>
      <c r="AY119" s="18" t="s">
        <v>208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8" t="s">
        <v>83</v>
      </c>
      <c r="BK119" s="141">
        <f>ROUND(I119*H119,2)</f>
        <v>0</v>
      </c>
      <c r="BL119" s="18" t="s">
        <v>312</v>
      </c>
      <c r="BM119" s="140" t="s">
        <v>2014</v>
      </c>
    </row>
    <row r="120" spans="2:65" s="1" customFormat="1" x14ac:dyDescent="0.2">
      <c r="B120" s="33"/>
      <c r="D120" s="142" t="s">
        <v>216</v>
      </c>
      <c r="F120" s="143" t="s">
        <v>2015</v>
      </c>
      <c r="I120" s="144"/>
      <c r="L120" s="33"/>
      <c r="M120" s="145"/>
      <c r="T120" s="54"/>
      <c r="AT120" s="18" t="s">
        <v>216</v>
      </c>
      <c r="AU120" s="18" t="s">
        <v>85</v>
      </c>
    </row>
    <row r="121" spans="2:65" s="1" customFormat="1" ht="24.75" customHeight="1" x14ac:dyDescent="0.2">
      <c r="B121" s="33"/>
      <c r="C121" s="129" t="s">
        <v>268</v>
      </c>
      <c r="D121" s="129" t="s">
        <v>210</v>
      </c>
      <c r="E121" s="130" t="s">
        <v>2016</v>
      </c>
      <c r="F121" s="131" t="s">
        <v>2017</v>
      </c>
      <c r="G121" s="132" t="s">
        <v>123</v>
      </c>
      <c r="H121" s="133">
        <v>50</v>
      </c>
      <c r="I121" s="134"/>
      <c r="J121" s="135">
        <f>ROUND(I121*H121,2)</f>
        <v>0</v>
      </c>
      <c r="K121" s="131" t="s">
        <v>213</v>
      </c>
      <c r="L121" s="33"/>
      <c r="M121" s="136" t="s">
        <v>19</v>
      </c>
      <c r="N121" s="137" t="s">
        <v>46</v>
      </c>
      <c r="P121" s="138">
        <f>O121*H121</f>
        <v>0</v>
      </c>
      <c r="Q121" s="138">
        <v>1.0499999999999999E-3</v>
      </c>
      <c r="R121" s="138">
        <f>Q121*H121</f>
        <v>5.2499999999999998E-2</v>
      </c>
      <c r="S121" s="138">
        <v>0</v>
      </c>
      <c r="T121" s="139">
        <f>S121*H121</f>
        <v>0</v>
      </c>
      <c r="AR121" s="140" t="s">
        <v>312</v>
      </c>
      <c r="AT121" s="140" t="s">
        <v>210</v>
      </c>
      <c r="AU121" s="140" t="s">
        <v>85</v>
      </c>
      <c r="AY121" s="18" t="s">
        <v>208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8" t="s">
        <v>83</v>
      </c>
      <c r="BK121" s="141">
        <f>ROUND(I121*H121,2)</f>
        <v>0</v>
      </c>
      <c r="BL121" s="18" t="s">
        <v>312</v>
      </c>
      <c r="BM121" s="140" t="s">
        <v>2018</v>
      </c>
    </row>
    <row r="122" spans="2:65" s="1" customFormat="1" x14ac:dyDescent="0.2">
      <c r="B122" s="33"/>
      <c r="D122" s="142" t="s">
        <v>216</v>
      </c>
      <c r="F122" s="143" t="s">
        <v>2019</v>
      </c>
      <c r="I122" s="144"/>
      <c r="L122" s="33"/>
      <c r="M122" s="145"/>
      <c r="T122" s="54"/>
      <c r="AT122" s="18" t="s">
        <v>216</v>
      </c>
      <c r="AU122" s="18" t="s">
        <v>85</v>
      </c>
    </row>
    <row r="123" spans="2:65" s="1" customFormat="1" ht="24.75" customHeight="1" x14ac:dyDescent="0.2">
      <c r="B123" s="33"/>
      <c r="C123" s="129" t="s">
        <v>273</v>
      </c>
      <c r="D123" s="129" t="s">
        <v>210</v>
      </c>
      <c r="E123" s="130" t="s">
        <v>2020</v>
      </c>
      <c r="F123" s="131" t="s">
        <v>2021</v>
      </c>
      <c r="G123" s="132" t="s">
        <v>123</v>
      </c>
      <c r="H123" s="133">
        <v>32</v>
      </c>
      <c r="I123" s="134"/>
      <c r="J123" s="135">
        <f>ROUND(I123*H123,2)</f>
        <v>0</v>
      </c>
      <c r="K123" s="131" t="s">
        <v>213</v>
      </c>
      <c r="L123" s="33"/>
      <c r="M123" s="136" t="s">
        <v>19</v>
      </c>
      <c r="N123" s="137" t="s">
        <v>46</v>
      </c>
      <c r="P123" s="138">
        <f>O123*H123</f>
        <v>0</v>
      </c>
      <c r="Q123" s="138">
        <v>1.48E-3</v>
      </c>
      <c r="R123" s="138">
        <f>Q123*H123</f>
        <v>4.7359999999999999E-2</v>
      </c>
      <c r="S123" s="138">
        <v>0</v>
      </c>
      <c r="T123" s="139">
        <f>S123*H123</f>
        <v>0</v>
      </c>
      <c r="AR123" s="140" t="s">
        <v>312</v>
      </c>
      <c r="AT123" s="140" t="s">
        <v>210</v>
      </c>
      <c r="AU123" s="140" t="s">
        <v>85</v>
      </c>
      <c r="AY123" s="18" t="s">
        <v>208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8" t="s">
        <v>83</v>
      </c>
      <c r="BK123" s="141">
        <f>ROUND(I123*H123,2)</f>
        <v>0</v>
      </c>
      <c r="BL123" s="18" t="s">
        <v>312</v>
      </c>
      <c r="BM123" s="140" t="s">
        <v>2022</v>
      </c>
    </row>
    <row r="124" spans="2:65" s="1" customFormat="1" x14ac:dyDescent="0.2">
      <c r="B124" s="33"/>
      <c r="D124" s="142" t="s">
        <v>216</v>
      </c>
      <c r="F124" s="143" t="s">
        <v>2023</v>
      </c>
      <c r="I124" s="144"/>
      <c r="L124" s="33"/>
      <c r="M124" s="145"/>
      <c r="T124" s="54"/>
      <c r="AT124" s="18" t="s">
        <v>216</v>
      </c>
      <c r="AU124" s="18" t="s">
        <v>85</v>
      </c>
    </row>
    <row r="125" spans="2:65" s="1" customFormat="1" ht="24.75" customHeight="1" x14ac:dyDescent="0.2">
      <c r="B125" s="33"/>
      <c r="C125" s="129" t="s">
        <v>8</v>
      </c>
      <c r="D125" s="129" t="s">
        <v>210</v>
      </c>
      <c r="E125" s="130" t="s">
        <v>2024</v>
      </c>
      <c r="F125" s="131" t="s">
        <v>2025</v>
      </c>
      <c r="G125" s="132" t="s">
        <v>123</v>
      </c>
      <c r="H125" s="133">
        <v>8</v>
      </c>
      <c r="I125" s="134"/>
      <c r="J125" s="135">
        <f>ROUND(I125*H125,2)</f>
        <v>0</v>
      </c>
      <c r="K125" s="131" t="s">
        <v>213</v>
      </c>
      <c r="L125" s="33"/>
      <c r="M125" s="136" t="s">
        <v>19</v>
      </c>
      <c r="N125" s="137" t="s">
        <v>46</v>
      </c>
      <c r="P125" s="138">
        <f>O125*H125</f>
        <v>0</v>
      </c>
      <c r="Q125" s="138">
        <v>1.89E-3</v>
      </c>
      <c r="R125" s="138">
        <f>Q125*H125</f>
        <v>1.512E-2</v>
      </c>
      <c r="S125" s="138">
        <v>0</v>
      </c>
      <c r="T125" s="139">
        <f>S125*H125</f>
        <v>0</v>
      </c>
      <c r="AR125" s="140" t="s">
        <v>312</v>
      </c>
      <c r="AT125" s="140" t="s">
        <v>210</v>
      </c>
      <c r="AU125" s="140" t="s">
        <v>85</v>
      </c>
      <c r="AY125" s="18" t="s">
        <v>208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8" t="s">
        <v>83</v>
      </c>
      <c r="BK125" s="141">
        <f>ROUND(I125*H125,2)</f>
        <v>0</v>
      </c>
      <c r="BL125" s="18" t="s">
        <v>312</v>
      </c>
      <c r="BM125" s="140" t="s">
        <v>2026</v>
      </c>
    </row>
    <row r="126" spans="2:65" s="1" customFormat="1" x14ac:dyDescent="0.2">
      <c r="B126" s="33"/>
      <c r="D126" s="142" t="s">
        <v>216</v>
      </c>
      <c r="F126" s="143" t="s">
        <v>2027</v>
      </c>
      <c r="I126" s="144"/>
      <c r="L126" s="33"/>
      <c r="M126" s="145"/>
      <c r="T126" s="54"/>
      <c r="AT126" s="18" t="s">
        <v>216</v>
      </c>
      <c r="AU126" s="18" t="s">
        <v>85</v>
      </c>
    </row>
    <row r="127" spans="2:65" s="1" customFormat="1" ht="24.75" customHeight="1" x14ac:dyDescent="0.2">
      <c r="B127" s="33"/>
      <c r="C127" s="129" t="s">
        <v>287</v>
      </c>
      <c r="D127" s="129" t="s">
        <v>210</v>
      </c>
      <c r="E127" s="130" t="s">
        <v>2028</v>
      </c>
      <c r="F127" s="131" t="s">
        <v>2029</v>
      </c>
      <c r="G127" s="132" t="s">
        <v>307</v>
      </c>
      <c r="H127" s="133">
        <v>20</v>
      </c>
      <c r="I127" s="134"/>
      <c r="J127" s="135">
        <f>ROUND(I127*H127,2)</f>
        <v>0</v>
      </c>
      <c r="K127" s="131" t="s">
        <v>213</v>
      </c>
      <c r="L127" s="33"/>
      <c r="M127" s="136" t="s">
        <v>19</v>
      </c>
      <c r="N127" s="137" t="s">
        <v>46</v>
      </c>
      <c r="P127" s="138">
        <f>O127*H127</f>
        <v>0</v>
      </c>
      <c r="Q127" s="138">
        <v>0</v>
      </c>
      <c r="R127" s="138">
        <f>Q127*H127</f>
        <v>0</v>
      </c>
      <c r="S127" s="138">
        <v>0</v>
      </c>
      <c r="T127" s="139">
        <f>S127*H127</f>
        <v>0</v>
      </c>
      <c r="AR127" s="140" t="s">
        <v>312</v>
      </c>
      <c r="AT127" s="140" t="s">
        <v>210</v>
      </c>
      <c r="AU127" s="140" t="s">
        <v>85</v>
      </c>
      <c r="AY127" s="18" t="s">
        <v>208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8" t="s">
        <v>83</v>
      </c>
      <c r="BK127" s="141">
        <f>ROUND(I127*H127,2)</f>
        <v>0</v>
      </c>
      <c r="BL127" s="18" t="s">
        <v>312</v>
      </c>
      <c r="BM127" s="140" t="s">
        <v>2030</v>
      </c>
    </row>
    <row r="128" spans="2:65" s="1" customFormat="1" x14ac:dyDescent="0.2">
      <c r="B128" s="33"/>
      <c r="D128" s="142" t="s">
        <v>216</v>
      </c>
      <c r="F128" s="143" t="s">
        <v>2031</v>
      </c>
      <c r="I128" s="144"/>
      <c r="L128" s="33"/>
      <c r="M128" s="145"/>
      <c r="T128" s="54"/>
      <c r="AT128" s="18" t="s">
        <v>216</v>
      </c>
      <c r="AU128" s="18" t="s">
        <v>85</v>
      </c>
    </row>
    <row r="129" spans="2:65" s="1" customFormat="1" ht="24.75" customHeight="1" x14ac:dyDescent="0.2">
      <c r="B129" s="33"/>
      <c r="C129" s="129" t="s">
        <v>292</v>
      </c>
      <c r="D129" s="129" t="s">
        <v>210</v>
      </c>
      <c r="E129" s="130" t="s">
        <v>2032</v>
      </c>
      <c r="F129" s="131" t="s">
        <v>2033</v>
      </c>
      <c r="G129" s="132" t="s">
        <v>307</v>
      </c>
      <c r="H129" s="133">
        <v>4</v>
      </c>
      <c r="I129" s="134"/>
      <c r="J129" s="135">
        <f>ROUND(I129*H129,2)</f>
        <v>0</v>
      </c>
      <c r="K129" s="131" t="s">
        <v>213</v>
      </c>
      <c r="L129" s="33"/>
      <c r="M129" s="136" t="s">
        <v>19</v>
      </c>
      <c r="N129" s="137" t="s">
        <v>46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312</v>
      </c>
      <c r="AT129" s="140" t="s">
        <v>210</v>
      </c>
      <c r="AU129" s="140" t="s">
        <v>85</v>
      </c>
      <c r="AY129" s="18" t="s">
        <v>208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8" t="s">
        <v>83</v>
      </c>
      <c r="BK129" s="141">
        <f>ROUND(I129*H129,2)</f>
        <v>0</v>
      </c>
      <c r="BL129" s="18" t="s">
        <v>312</v>
      </c>
      <c r="BM129" s="140" t="s">
        <v>2034</v>
      </c>
    </row>
    <row r="130" spans="2:65" s="1" customFormat="1" x14ac:dyDescent="0.2">
      <c r="B130" s="33"/>
      <c r="D130" s="142" t="s">
        <v>216</v>
      </c>
      <c r="F130" s="143" t="s">
        <v>2035</v>
      </c>
      <c r="I130" s="144"/>
      <c r="L130" s="33"/>
      <c r="M130" s="145"/>
      <c r="T130" s="54"/>
      <c r="AT130" s="18" t="s">
        <v>216</v>
      </c>
      <c r="AU130" s="18" t="s">
        <v>85</v>
      </c>
    </row>
    <row r="131" spans="2:65" s="1" customFormat="1" ht="24.75" customHeight="1" x14ac:dyDescent="0.2">
      <c r="B131" s="33"/>
      <c r="C131" s="129" t="s">
        <v>304</v>
      </c>
      <c r="D131" s="129" t="s">
        <v>210</v>
      </c>
      <c r="E131" s="130" t="s">
        <v>2036</v>
      </c>
      <c r="F131" s="131" t="s">
        <v>2037</v>
      </c>
      <c r="G131" s="132" t="s">
        <v>123</v>
      </c>
      <c r="H131" s="133">
        <v>160</v>
      </c>
      <c r="I131" s="134"/>
      <c r="J131" s="135">
        <f>ROUND(I131*H131,2)</f>
        <v>0</v>
      </c>
      <c r="K131" s="131" t="s">
        <v>213</v>
      </c>
      <c r="L131" s="33"/>
      <c r="M131" s="136" t="s">
        <v>19</v>
      </c>
      <c r="N131" s="137" t="s">
        <v>46</v>
      </c>
      <c r="P131" s="138">
        <f>O131*H131</f>
        <v>0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AR131" s="140" t="s">
        <v>312</v>
      </c>
      <c r="AT131" s="140" t="s">
        <v>210</v>
      </c>
      <c r="AU131" s="140" t="s">
        <v>85</v>
      </c>
      <c r="AY131" s="18" t="s">
        <v>208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8" t="s">
        <v>83</v>
      </c>
      <c r="BK131" s="141">
        <f>ROUND(I131*H131,2)</f>
        <v>0</v>
      </c>
      <c r="BL131" s="18" t="s">
        <v>312</v>
      </c>
      <c r="BM131" s="140" t="s">
        <v>2038</v>
      </c>
    </row>
    <row r="132" spans="2:65" s="1" customFormat="1" x14ac:dyDescent="0.2">
      <c r="B132" s="33"/>
      <c r="D132" s="142" t="s">
        <v>216</v>
      </c>
      <c r="F132" s="143" t="s">
        <v>2039</v>
      </c>
      <c r="I132" s="144"/>
      <c r="L132" s="33"/>
      <c r="M132" s="145"/>
      <c r="T132" s="54"/>
      <c r="AT132" s="18" t="s">
        <v>216</v>
      </c>
      <c r="AU132" s="18" t="s">
        <v>85</v>
      </c>
    </row>
    <row r="133" spans="2:65" s="1" customFormat="1" ht="33.4" customHeight="1" x14ac:dyDescent="0.2">
      <c r="B133" s="33"/>
      <c r="C133" s="129" t="s">
        <v>312</v>
      </c>
      <c r="D133" s="129" t="s">
        <v>210</v>
      </c>
      <c r="E133" s="130" t="s">
        <v>2040</v>
      </c>
      <c r="F133" s="131" t="s">
        <v>2041</v>
      </c>
      <c r="G133" s="132" t="s">
        <v>123</v>
      </c>
      <c r="H133" s="133">
        <v>70</v>
      </c>
      <c r="I133" s="134"/>
      <c r="J133" s="135">
        <f>ROUND(I133*H133,2)</f>
        <v>0</v>
      </c>
      <c r="K133" s="131" t="s">
        <v>213</v>
      </c>
      <c r="L133" s="33"/>
      <c r="M133" s="136" t="s">
        <v>19</v>
      </c>
      <c r="N133" s="137" t="s">
        <v>46</v>
      </c>
      <c r="P133" s="138">
        <f>O133*H133</f>
        <v>0</v>
      </c>
      <c r="Q133" s="138">
        <v>3.4000000000000002E-4</v>
      </c>
      <c r="R133" s="138">
        <f>Q133*H133</f>
        <v>2.3800000000000002E-2</v>
      </c>
      <c r="S133" s="138">
        <v>0</v>
      </c>
      <c r="T133" s="139">
        <f>S133*H133</f>
        <v>0</v>
      </c>
      <c r="AR133" s="140" t="s">
        <v>312</v>
      </c>
      <c r="AT133" s="140" t="s">
        <v>210</v>
      </c>
      <c r="AU133" s="140" t="s">
        <v>85</v>
      </c>
      <c r="AY133" s="18" t="s">
        <v>208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8" t="s">
        <v>83</v>
      </c>
      <c r="BK133" s="141">
        <f>ROUND(I133*H133,2)</f>
        <v>0</v>
      </c>
      <c r="BL133" s="18" t="s">
        <v>312</v>
      </c>
      <c r="BM133" s="140" t="s">
        <v>2042</v>
      </c>
    </row>
    <row r="134" spans="2:65" s="1" customFormat="1" x14ac:dyDescent="0.2">
      <c r="B134" s="33"/>
      <c r="D134" s="142" t="s">
        <v>216</v>
      </c>
      <c r="F134" s="143" t="s">
        <v>2043</v>
      </c>
      <c r="I134" s="144"/>
      <c r="L134" s="33"/>
      <c r="M134" s="145"/>
      <c r="T134" s="54"/>
      <c r="AT134" s="18" t="s">
        <v>216</v>
      </c>
      <c r="AU134" s="18" t="s">
        <v>85</v>
      </c>
    </row>
    <row r="135" spans="2:65" s="1" customFormat="1" ht="33.4" customHeight="1" x14ac:dyDescent="0.2">
      <c r="B135" s="33"/>
      <c r="C135" s="129" t="s">
        <v>318</v>
      </c>
      <c r="D135" s="129" t="s">
        <v>210</v>
      </c>
      <c r="E135" s="130" t="s">
        <v>2044</v>
      </c>
      <c r="F135" s="131" t="s">
        <v>2045</v>
      </c>
      <c r="G135" s="132" t="s">
        <v>123</v>
      </c>
      <c r="H135" s="133">
        <v>8</v>
      </c>
      <c r="I135" s="134"/>
      <c r="J135" s="135">
        <f>ROUND(I135*H135,2)</f>
        <v>0</v>
      </c>
      <c r="K135" s="131" t="s">
        <v>213</v>
      </c>
      <c r="L135" s="33"/>
      <c r="M135" s="136" t="s">
        <v>19</v>
      </c>
      <c r="N135" s="137" t="s">
        <v>46</v>
      </c>
      <c r="P135" s="138">
        <f>O135*H135</f>
        <v>0</v>
      </c>
      <c r="Q135" s="138">
        <v>1E-4</v>
      </c>
      <c r="R135" s="138">
        <f>Q135*H135</f>
        <v>8.0000000000000004E-4</v>
      </c>
      <c r="S135" s="138">
        <v>0</v>
      </c>
      <c r="T135" s="139">
        <f>S135*H135</f>
        <v>0</v>
      </c>
      <c r="AR135" s="140" t="s">
        <v>312</v>
      </c>
      <c r="AT135" s="140" t="s">
        <v>210</v>
      </c>
      <c r="AU135" s="140" t="s">
        <v>85</v>
      </c>
      <c r="AY135" s="18" t="s">
        <v>208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8" t="s">
        <v>83</v>
      </c>
      <c r="BK135" s="141">
        <f>ROUND(I135*H135,2)</f>
        <v>0</v>
      </c>
      <c r="BL135" s="18" t="s">
        <v>312</v>
      </c>
      <c r="BM135" s="140" t="s">
        <v>2046</v>
      </c>
    </row>
    <row r="136" spans="2:65" s="1" customFormat="1" x14ac:dyDescent="0.2">
      <c r="B136" s="33"/>
      <c r="D136" s="142" t="s">
        <v>216</v>
      </c>
      <c r="F136" s="143" t="s">
        <v>2047</v>
      </c>
      <c r="I136" s="144"/>
      <c r="L136" s="33"/>
      <c r="M136" s="145"/>
      <c r="T136" s="54"/>
      <c r="AT136" s="18" t="s">
        <v>216</v>
      </c>
      <c r="AU136" s="18" t="s">
        <v>85</v>
      </c>
    </row>
    <row r="137" spans="2:65" s="1" customFormat="1" ht="24.75" customHeight="1" x14ac:dyDescent="0.2">
      <c r="B137" s="33"/>
      <c r="C137" s="129" t="s">
        <v>323</v>
      </c>
      <c r="D137" s="129" t="s">
        <v>210</v>
      </c>
      <c r="E137" s="130" t="s">
        <v>2048</v>
      </c>
      <c r="F137" s="131" t="s">
        <v>2049</v>
      </c>
      <c r="G137" s="132" t="s">
        <v>264</v>
      </c>
      <c r="H137" s="133">
        <v>0.14099999999999999</v>
      </c>
      <c r="I137" s="134"/>
      <c r="J137" s="135">
        <f>ROUND(I137*H137,2)</f>
        <v>0</v>
      </c>
      <c r="K137" s="131" t="s">
        <v>213</v>
      </c>
      <c r="L137" s="33"/>
      <c r="M137" s="136" t="s">
        <v>19</v>
      </c>
      <c r="N137" s="137" t="s">
        <v>46</v>
      </c>
      <c r="P137" s="138">
        <f>O137*H137</f>
        <v>0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AR137" s="140" t="s">
        <v>312</v>
      </c>
      <c r="AT137" s="140" t="s">
        <v>210</v>
      </c>
      <c r="AU137" s="140" t="s">
        <v>85</v>
      </c>
      <c r="AY137" s="18" t="s">
        <v>208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8" t="s">
        <v>83</v>
      </c>
      <c r="BK137" s="141">
        <f>ROUND(I137*H137,2)</f>
        <v>0</v>
      </c>
      <c r="BL137" s="18" t="s">
        <v>312</v>
      </c>
      <c r="BM137" s="140" t="s">
        <v>2050</v>
      </c>
    </row>
    <row r="138" spans="2:65" s="1" customFormat="1" x14ac:dyDescent="0.2">
      <c r="B138" s="33"/>
      <c r="D138" s="142" t="s">
        <v>216</v>
      </c>
      <c r="F138" s="143" t="s">
        <v>2051</v>
      </c>
      <c r="I138" s="144"/>
      <c r="L138" s="33"/>
      <c r="M138" s="145"/>
      <c r="T138" s="54"/>
      <c r="AT138" s="18" t="s">
        <v>216</v>
      </c>
      <c r="AU138" s="18" t="s">
        <v>85</v>
      </c>
    </row>
    <row r="139" spans="2:65" s="11" customFormat="1" ht="22.75" customHeight="1" x14ac:dyDescent="0.25">
      <c r="B139" s="117"/>
      <c r="D139" s="118" t="s">
        <v>74</v>
      </c>
      <c r="E139" s="127" t="s">
        <v>2052</v>
      </c>
      <c r="F139" s="127" t="s">
        <v>2053</v>
      </c>
      <c r="I139" s="120"/>
      <c r="J139" s="128">
        <f>BK139</f>
        <v>0</v>
      </c>
      <c r="L139" s="117"/>
      <c r="M139" s="122"/>
      <c r="P139" s="123">
        <f>SUM(P140:P155)</f>
        <v>0</v>
      </c>
      <c r="R139" s="123">
        <f>SUM(R140:R155)</f>
        <v>1.01E-2</v>
      </c>
      <c r="T139" s="124">
        <f>SUM(T140:T155)</f>
        <v>9.8999999999999991E-3</v>
      </c>
      <c r="AR139" s="118" t="s">
        <v>85</v>
      </c>
      <c r="AT139" s="125" t="s">
        <v>74</v>
      </c>
      <c r="AU139" s="125" t="s">
        <v>83</v>
      </c>
      <c r="AY139" s="118" t="s">
        <v>208</v>
      </c>
      <c r="BK139" s="126">
        <f>SUM(BK140:BK155)</f>
        <v>0</v>
      </c>
    </row>
    <row r="140" spans="2:65" s="1" customFormat="1" ht="15.75" customHeight="1" x14ac:dyDescent="0.2">
      <c r="B140" s="33"/>
      <c r="C140" s="129" t="s">
        <v>340</v>
      </c>
      <c r="D140" s="129" t="s">
        <v>210</v>
      </c>
      <c r="E140" s="130" t="s">
        <v>2054</v>
      </c>
      <c r="F140" s="131" t="s">
        <v>2055</v>
      </c>
      <c r="G140" s="132" t="s">
        <v>307</v>
      </c>
      <c r="H140" s="133">
        <v>22</v>
      </c>
      <c r="I140" s="134"/>
      <c r="J140" s="135">
        <f>ROUND(I140*H140,2)</f>
        <v>0</v>
      </c>
      <c r="K140" s="131" t="s">
        <v>213</v>
      </c>
      <c r="L140" s="33"/>
      <c r="M140" s="136" t="s">
        <v>19</v>
      </c>
      <c r="N140" s="137" t="s">
        <v>46</v>
      </c>
      <c r="P140" s="138">
        <f>O140*H140</f>
        <v>0</v>
      </c>
      <c r="Q140" s="138">
        <v>9.0000000000000006E-5</v>
      </c>
      <c r="R140" s="138">
        <f>Q140*H140</f>
        <v>1.98E-3</v>
      </c>
      <c r="S140" s="138">
        <v>4.4999999999999999E-4</v>
      </c>
      <c r="T140" s="139">
        <f>S140*H140</f>
        <v>9.8999999999999991E-3</v>
      </c>
      <c r="AR140" s="140" t="s">
        <v>312</v>
      </c>
      <c r="AT140" s="140" t="s">
        <v>210</v>
      </c>
      <c r="AU140" s="140" t="s">
        <v>85</v>
      </c>
      <c r="AY140" s="18" t="s">
        <v>208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8" t="s">
        <v>83</v>
      </c>
      <c r="BK140" s="141">
        <f>ROUND(I140*H140,2)</f>
        <v>0</v>
      </c>
      <c r="BL140" s="18" t="s">
        <v>312</v>
      </c>
      <c r="BM140" s="140" t="s">
        <v>2056</v>
      </c>
    </row>
    <row r="141" spans="2:65" s="1" customFormat="1" x14ac:dyDescent="0.2">
      <c r="B141" s="33"/>
      <c r="D141" s="142" t="s">
        <v>216</v>
      </c>
      <c r="F141" s="143" t="s">
        <v>2057</v>
      </c>
      <c r="I141" s="144"/>
      <c r="L141" s="33"/>
      <c r="M141" s="145"/>
      <c r="T141" s="54"/>
      <c r="AT141" s="18" t="s">
        <v>216</v>
      </c>
      <c r="AU141" s="18" t="s">
        <v>85</v>
      </c>
    </row>
    <row r="142" spans="2:65" s="1" customFormat="1" ht="15.75" customHeight="1" x14ac:dyDescent="0.2">
      <c r="B142" s="33"/>
      <c r="C142" s="129" t="s">
        <v>345</v>
      </c>
      <c r="D142" s="129" t="s">
        <v>210</v>
      </c>
      <c r="E142" s="130" t="s">
        <v>2058</v>
      </c>
      <c r="F142" s="131" t="s">
        <v>2059</v>
      </c>
      <c r="G142" s="132" t="s">
        <v>307</v>
      </c>
      <c r="H142" s="133">
        <v>2</v>
      </c>
      <c r="I142" s="134"/>
      <c r="J142" s="135">
        <f>ROUND(I142*H142,2)</f>
        <v>0</v>
      </c>
      <c r="K142" s="131" t="s">
        <v>213</v>
      </c>
      <c r="L142" s="33"/>
      <c r="M142" s="136" t="s">
        <v>19</v>
      </c>
      <c r="N142" s="137" t="s">
        <v>46</v>
      </c>
      <c r="P142" s="138">
        <f>O142*H142</f>
        <v>0</v>
      </c>
      <c r="Q142" s="138">
        <v>2.7E-4</v>
      </c>
      <c r="R142" s="138">
        <f>Q142*H142</f>
        <v>5.4000000000000001E-4</v>
      </c>
      <c r="S142" s="138">
        <v>0</v>
      </c>
      <c r="T142" s="139">
        <f>S142*H142</f>
        <v>0</v>
      </c>
      <c r="AR142" s="140" t="s">
        <v>312</v>
      </c>
      <c r="AT142" s="140" t="s">
        <v>210</v>
      </c>
      <c r="AU142" s="140" t="s">
        <v>85</v>
      </c>
      <c r="AY142" s="18" t="s">
        <v>208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8" t="s">
        <v>83</v>
      </c>
      <c r="BK142" s="141">
        <f>ROUND(I142*H142,2)</f>
        <v>0</v>
      </c>
      <c r="BL142" s="18" t="s">
        <v>312</v>
      </c>
      <c r="BM142" s="140" t="s">
        <v>2060</v>
      </c>
    </row>
    <row r="143" spans="2:65" s="1" customFormat="1" x14ac:dyDescent="0.2">
      <c r="B143" s="33"/>
      <c r="D143" s="142" t="s">
        <v>216</v>
      </c>
      <c r="F143" s="143" t="s">
        <v>2061</v>
      </c>
      <c r="I143" s="144"/>
      <c r="L143" s="33"/>
      <c r="M143" s="145"/>
      <c r="T143" s="54"/>
      <c r="AT143" s="18" t="s">
        <v>216</v>
      </c>
      <c r="AU143" s="18" t="s">
        <v>85</v>
      </c>
    </row>
    <row r="144" spans="2:65" s="1" customFormat="1" ht="22.25" customHeight="1" x14ac:dyDescent="0.2">
      <c r="B144" s="33"/>
      <c r="C144" s="129" t="s">
        <v>7</v>
      </c>
      <c r="D144" s="129" t="s">
        <v>210</v>
      </c>
      <c r="E144" s="130" t="s">
        <v>2062</v>
      </c>
      <c r="F144" s="131" t="s">
        <v>2063</v>
      </c>
      <c r="G144" s="132" t="s">
        <v>307</v>
      </c>
      <c r="H144" s="133">
        <v>10</v>
      </c>
      <c r="I144" s="134"/>
      <c r="J144" s="135">
        <f>ROUND(I144*H144,2)</f>
        <v>0</v>
      </c>
      <c r="K144" s="131" t="s">
        <v>213</v>
      </c>
      <c r="L144" s="33"/>
      <c r="M144" s="136" t="s">
        <v>19</v>
      </c>
      <c r="N144" s="137" t="s">
        <v>46</v>
      </c>
      <c r="P144" s="138">
        <f>O144*H144</f>
        <v>0</v>
      </c>
      <c r="Q144" s="138">
        <v>2.5000000000000001E-4</v>
      </c>
      <c r="R144" s="138">
        <f>Q144*H144</f>
        <v>2.5000000000000001E-3</v>
      </c>
      <c r="S144" s="138">
        <v>0</v>
      </c>
      <c r="T144" s="139">
        <f>S144*H144</f>
        <v>0</v>
      </c>
      <c r="AR144" s="140" t="s">
        <v>312</v>
      </c>
      <c r="AT144" s="140" t="s">
        <v>210</v>
      </c>
      <c r="AU144" s="140" t="s">
        <v>85</v>
      </c>
      <c r="AY144" s="18" t="s">
        <v>208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8" t="s">
        <v>83</v>
      </c>
      <c r="BK144" s="141">
        <f>ROUND(I144*H144,2)</f>
        <v>0</v>
      </c>
      <c r="BL144" s="18" t="s">
        <v>312</v>
      </c>
      <c r="BM144" s="140" t="s">
        <v>2064</v>
      </c>
    </row>
    <row r="145" spans="2:65" s="1" customFormat="1" x14ac:dyDescent="0.2">
      <c r="B145" s="33"/>
      <c r="D145" s="142" t="s">
        <v>216</v>
      </c>
      <c r="F145" s="143" t="s">
        <v>2065</v>
      </c>
      <c r="I145" s="144"/>
      <c r="L145" s="33"/>
      <c r="M145" s="145"/>
      <c r="T145" s="54"/>
      <c r="AT145" s="18" t="s">
        <v>216</v>
      </c>
      <c r="AU145" s="18" t="s">
        <v>85</v>
      </c>
    </row>
    <row r="146" spans="2:65" s="1" customFormat="1" ht="22.25" customHeight="1" x14ac:dyDescent="0.2">
      <c r="B146" s="33"/>
      <c r="C146" s="129" t="s">
        <v>356</v>
      </c>
      <c r="D146" s="129" t="s">
        <v>210</v>
      </c>
      <c r="E146" s="130" t="s">
        <v>2066</v>
      </c>
      <c r="F146" s="131" t="s">
        <v>2067</v>
      </c>
      <c r="G146" s="132" t="s">
        <v>307</v>
      </c>
      <c r="H146" s="133">
        <v>2</v>
      </c>
      <c r="I146" s="134"/>
      <c r="J146" s="135">
        <f>ROUND(I146*H146,2)</f>
        <v>0</v>
      </c>
      <c r="K146" s="131" t="s">
        <v>213</v>
      </c>
      <c r="L146" s="33"/>
      <c r="M146" s="136" t="s">
        <v>19</v>
      </c>
      <c r="N146" s="137" t="s">
        <v>46</v>
      </c>
      <c r="P146" s="138">
        <f>O146*H146</f>
        <v>0</v>
      </c>
      <c r="Q146" s="138">
        <v>2.9E-4</v>
      </c>
      <c r="R146" s="138">
        <f>Q146*H146</f>
        <v>5.8E-4</v>
      </c>
      <c r="S146" s="138">
        <v>0</v>
      </c>
      <c r="T146" s="139">
        <f>S146*H146</f>
        <v>0</v>
      </c>
      <c r="AR146" s="140" t="s">
        <v>312</v>
      </c>
      <c r="AT146" s="140" t="s">
        <v>210</v>
      </c>
      <c r="AU146" s="140" t="s">
        <v>85</v>
      </c>
      <c r="AY146" s="18" t="s">
        <v>208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8" t="s">
        <v>83</v>
      </c>
      <c r="BK146" s="141">
        <f>ROUND(I146*H146,2)</f>
        <v>0</v>
      </c>
      <c r="BL146" s="18" t="s">
        <v>312</v>
      </c>
      <c r="BM146" s="140" t="s">
        <v>2068</v>
      </c>
    </row>
    <row r="147" spans="2:65" s="1" customFormat="1" x14ac:dyDescent="0.2">
      <c r="B147" s="33"/>
      <c r="D147" s="142" t="s">
        <v>216</v>
      </c>
      <c r="F147" s="143" t="s">
        <v>2069</v>
      </c>
      <c r="I147" s="144"/>
      <c r="L147" s="33"/>
      <c r="M147" s="145"/>
      <c r="T147" s="54"/>
      <c r="AT147" s="18" t="s">
        <v>216</v>
      </c>
      <c r="AU147" s="18" t="s">
        <v>85</v>
      </c>
    </row>
    <row r="148" spans="2:65" s="1" customFormat="1" ht="24.75" customHeight="1" x14ac:dyDescent="0.2">
      <c r="B148" s="33"/>
      <c r="C148" s="129" t="s">
        <v>366</v>
      </c>
      <c r="D148" s="129" t="s">
        <v>210</v>
      </c>
      <c r="E148" s="130" t="s">
        <v>2070</v>
      </c>
      <c r="F148" s="131" t="s">
        <v>2071</v>
      </c>
      <c r="G148" s="132" t="s">
        <v>307</v>
      </c>
      <c r="H148" s="133">
        <v>12</v>
      </c>
      <c r="I148" s="134"/>
      <c r="J148" s="135">
        <f>ROUND(I148*H148,2)</f>
        <v>0</v>
      </c>
      <c r="K148" s="131" t="s">
        <v>213</v>
      </c>
      <c r="L148" s="33"/>
      <c r="M148" s="136" t="s">
        <v>19</v>
      </c>
      <c r="N148" s="137" t="s">
        <v>46</v>
      </c>
      <c r="P148" s="138">
        <f>O148*H148</f>
        <v>0</v>
      </c>
      <c r="Q148" s="138">
        <v>1.3999999999999999E-4</v>
      </c>
      <c r="R148" s="138">
        <f>Q148*H148</f>
        <v>1.6799999999999999E-3</v>
      </c>
      <c r="S148" s="138">
        <v>0</v>
      </c>
      <c r="T148" s="139">
        <f>S148*H148</f>
        <v>0</v>
      </c>
      <c r="AR148" s="140" t="s">
        <v>312</v>
      </c>
      <c r="AT148" s="140" t="s">
        <v>210</v>
      </c>
      <c r="AU148" s="140" t="s">
        <v>85</v>
      </c>
      <c r="AY148" s="18" t="s">
        <v>208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8" t="s">
        <v>83</v>
      </c>
      <c r="BK148" s="141">
        <f>ROUND(I148*H148,2)</f>
        <v>0</v>
      </c>
      <c r="BL148" s="18" t="s">
        <v>312</v>
      </c>
      <c r="BM148" s="140" t="s">
        <v>2072</v>
      </c>
    </row>
    <row r="149" spans="2:65" s="1" customFormat="1" x14ac:dyDescent="0.2">
      <c r="B149" s="33"/>
      <c r="D149" s="142" t="s">
        <v>216</v>
      </c>
      <c r="F149" s="143" t="s">
        <v>2073</v>
      </c>
      <c r="I149" s="144"/>
      <c r="L149" s="33"/>
      <c r="M149" s="145"/>
      <c r="T149" s="54"/>
      <c r="AT149" s="18" t="s">
        <v>216</v>
      </c>
      <c r="AU149" s="18" t="s">
        <v>85</v>
      </c>
    </row>
    <row r="150" spans="2:65" s="1" customFormat="1" ht="15.75" customHeight="1" x14ac:dyDescent="0.2">
      <c r="B150" s="33"/>
      <c r="C150" s="129" t="s">
        <v>375</v>
      </c>
      <c r="D150" s="129" t="s">
        <v>210</v>
      </c>
      <c r="E150" s="130" t="s">
        <v>2074</v>
      </c>
      <c r="F150" s="131" t="s">
        <v>2075</v>
      </c>
      <c r="G150" s="132" t="s">
        <v>307</v>
      </c>
      <c r="H150" s="133">
        <v>10</v>
      </c>
      <c r="I150" s="134"/>
      <c r="J150" s="135">
        <f>ROUND(I150*H150,2)</f>
        <v>0</v>
      </c>
      <c r="K150" s="131" t="s">
        <v>213</v>
      </c>
      <c r="L150" s="33"/>
      <c r="M150" s="136" t="s">
        <v>19</v>
      </c>
      <c r="N150" s="137" t="s">
        <v>46</v>
      </c>
      <c r="P150" s="138">
        <f>O150*H150</f>
        <v>0</v>
      </c>
      <c r="Q150" s="138">
        <v>2.3000000000000001E-4</v>
      </c>
      <c r="R150" s="138">
        <f>Q150*H150</f>
        <v>2.3E-3</v>
      </c>
      <c r="S150" s="138">
        <v>0</v>
      </c>
      <c r="T150" s="139">
        <f>S150*H150</f>
        <v>0</v>
      </c>
      <c r="AR150" s="140" t="s">
        <v>312</v>
      </c>
      <c r="AT150" s="140" t="s">
        <v>210</v>
      </c>
      <c r="AU150" s="140" t="s">
        <v>85</v>
      </c>
      <c r="AY150" s="18" t="s">
        <v>208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8" t="s">
        <v>83</v>
      </c>
      <c r="BK150" s="141">
        <f>ROUND(I150*H150,2)</f>
        <v>0</v>
      </c>
      <c r="BL150" s="18" t="s">
        <v>312</v>
      </c>
      <c r="BM150" s="140" t="s">
        <v>2076</v>
      </c>
    </row>
    <row r="151" spans="2:65" s="1" customFormat="1" x14ac:dyDescent="0.2">
      <c r="B151" s="33"/>
      <c r="D151" s="142" t="s">
        <v>216</v>
      </c>
      <c r="F151" s="143" t="s">
        <v>2077</v>
      </c>
      <c r="I151" s="144"/>
      <c r="L151" s="33"/>
      <c r="M151" s="145"/>
      <c r="T151" s="54"/>
      <c r="AT151" s="18" t="s">
        <v>216</v>
      </c>
      <c r="AU151" s="18" t="s">
        <v>85</v>
      </c>
    </row>
    <row r="152" spans="2:65" s="1" customFormat="1" ht="15.75" customHeight="1" x14ac:dyDescent="0.2">
      <c r="B152" s="33"/>
      <c r="C152" s="129" t="s">
        <v>385</v>
      </c>
      <c r="D152" s="129" t="s">
        <v>210</v>
      </c>
      <c r="E152" s="130" t="s">
        <v>2078</v>
      </c>
      <c r="F152" s="131" t="s">
        <v>2079</v>
      </c>
      <c r="G152" s="132" t="s">
        <v>307</v>
      </c>
      <c r="H152" s="133">
        <v>2</v>
      </c>
      <c r="I152" s="134"/>
      <c r="J152" s="135">
        <f>ROUND(I152*H152,2)</f>
        <v>0</v>
      </c>
      <c r="K152" s="131" t="s">
        <v>213</v>
      </c>
      <c r="L152" s="33"/>
      <c r="M152" s="136" t="s">
        <v>19</v>
      </c>
      <c r="N152" s="137" t="s">
        <v>46</v>
      </c>
      <c r="P152" s="138">
        <f>O152*H152</f>
        <v>0</v>
      </c>
      <c r="Q152" s="138">
        <v>2.5999999999999998E-4</v>
      </c>
      <c r="R152" s="138">
        <f>Q152*H152</f>
        <v>5.1999999999999995E-4</v>
      </c>
      <c r="S152" s="138">
        <v>0</v>
      </c>
      <c r="T152" s="139">
        <f>S152*H152</f>
        <v>0</v>
      </c>
      <c r="AR152" s="140" t="s">
        <v>312</v>
      </c>
      <c r="AT152" s="140" t="s">
        <v>210</v>
      </c>
      <c r="AU152" s="140" t="s">
        <v>85</v>
      </c>
      <c r="AY152" s="18" t="s">
        <v>208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8" t="s">
        <v>83</v>
      </c>
      <c r="BK152" s="141">
        <f>ROUND(I152*H152,2)</f>
        <v>0</v>
      </c>
      <c r="BL152" s="18" t="s">
        <v>312</v>
      </c>
      <c r="BM152" s="140" t="s">
        <v>2080</v>
      </c>
    </row>
    <row r="153" spans="2:65" s="1" customFormat="1" x14ac:dyDescent="0.2">
      <c r="B153" s="33"/>
      <c r="D153" s="142" t="s">
        <v>216</v>
      </c>
      <c r="F153" s="143" t="s">
        <v>2081</v>
      </c>
      <c r="I153" s="144"/>
      <c r="L153" s="33"/>
      <c r="M153" s="145"/>
      <c r="T153" s="54"/>
      <c r="AT153" s="18" t="s">
        <v>216</v>
      </c>
      <c r="AU153" s="18" t="s">
        <v>85</v>
      </c>
    </row>
    <row r="154" spans="2:65" s="1" customFormat="1" ht="24.75" customHeight="1" x14ac:dyDescent="0.2">
      <c r="B154" s="33"/>
      <c r="C154" s="129" t="s">
        <v>391</v>
      </c>
      <c r="D154" s="129" t="s">
        <v>210</v>
      </c>
      <c r="E154" s="130" t="s">
        <v>2082</v>
      </c>
      <c r="F154" s="131" t="s">
        <v>2083</v>
      </c>
      <c r="G154" s="132" t="s">
        <v>264</v>
      </c>
      <c r="H154" s="133">
        <v>0.01</v>
      </c>
      <c r="I154" s="134"/>
      <c r="J154" s="135">
        <f>ROUND(I154*H154,2)</f>
        <v>0</v>
      </c>
      <c r="K154" s="131" t="s">
        <v>213</v>
      </c>
      <c r="L154" s="33"/>
      <c r="M154" s="136" t="s">
        <v>19</v>
      </c>
      <c r="N154" s="137" t="s">
        <v>46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312</v>
      </c>
      <c r="AT154" s="140" t="s">
        <v>210</v>
      </c>
      <c r="AU154" s="140" t="s">
        <v>85</v>
      </c>
      <c r="AY154" s="18" t="s">
        <v>208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8" t="s">
        <v>83</v>
      </c>
      <c r="BK154" s="141">
        <f>ROUND(I154*H154,2)</f>
        <v>0</v>
      </c>
      <c r="BL154" s="18" t="s">
        <v>312</v>
      </c>
      <c r="BM154" s="140" t="s">
        <v>2084</v>
      </c>
    </row>
    <row r="155" spans="2:65" s="1" customFormat="1" x14ac:dyDescent="0.2">
      <c r="B155" s="33"/>
      <c r="D155" s="142" t="s">
        <v>216</v>
      </c>
      <c r="F155" s="143" t="s">
        <v>2085</v>
      </c>
      <c r="I155" s="144"/>
      <c r="L155" s="33"/>
      <c r="M155" s="145"/>
      <c r="T155" s="54"/>
      <c r="AT155" s="18" t="s">
        <v>216</v>
      </c>
      <c r="AU155" s="18" t="s">
        <v>85</v>
      </c>
    </row>
    <row r="156" spans="2:65" s="11" customFormat="1" ht="22.75" customHeight="1" x14ac:dyDescent="0.25">
      <c r="B156" s="117"/>
      <c r="D156" s="118" t="s">
        <v>74</v>
      </c>
      <c r="E156" s="127" t="s">
        <v>2086</v>
      </c>
      <c r="F156" s="127" t="s">
        <v>2087</v>
      </c>
      <c r="I156" s="120"/>
      <c r="J156" s="128">
        <f>BK156</f>
        <v>0</v>
      </c>
      <c r="L156" s="117"/>
      <c r="M156" s="122"/>
      <c r="P156" s="123">
        <f>SUM(P157:P180)</f>
        <v>0</v>
      </c>
      <c r="R156" s="123">
        <f>SUM(R157:R180)</f>
        <v>0.67658000000000007</v>
      </c>
      <c r="T156" s="124">
        <f>SUM(T157:T180)</f>
        <v>0.28207000000000004</v>
      </c>
      <c r="AR156" s="118" t="s">
        <v>85</v>
      </c>
      <c r="AT156" s="125" t="s">
        <v>74</v>
      </c>
      <c r="AU156" s="125" t="s">
        <v>83</v>
      </c>
      <c r="AY156" s="118" t="s">
        <v>208</v>
      </c>
      <c r="BK156" s="126">
        <f>SUM(BK157:BK180)</f>
        <v>0</v>
      </c>
    </row>
    <row r="157" spans="2:65" s="1" customFormat="1" ht="24.75" customHeight="1" x14ac:dyDescent="0.2">
      <c r="B157" s="33"/>
      <c r="C157" s="129" t="s">
        <v>397</v>
      </c>
      <c r="D157" s="129" t="s">
        <v>210</v>
      </c>
      <c r="E157" s="130" t="s">
        <v>2088</v>
      </c>
      <c r="F157" s="131" t="s">
        <v>2089</v>
      </c>
      <c r="G157" s="132" t="s">
        <v>307</v>
      </c>
      <c r="H157" s="133">
        <v>30</v>
      </c>
      <c r="I157" s="134"/>
      <c r="J157" s="135">
        <f>ROUND(I157*H157,2)</f>
        <v>0</v>
      </c>
      <c r="K157" s="131" t="s">
        <v>213</v>
      </c>
      <c r="L157" s="33"/>
      <c r="M157" s="136" t="s">
        <v>19</v>
      </c>
      <c r="N157" s="137" t="s">
        <v>46</v>
      </c>
      <c r="P157" s="138">
        <f>O157*H157</f>
        <v>0</v>
      </c>
      <c r="Q157" s="138">
        <v>0</v>
      </c>
      <c r="R157" s="138">
        <f>Q157*H157</f>
        <v>0</v>
      </c>
      <c r="S157" s="138">
        <v>0</v>
      </c>
      <c r="T157" s="139">
        <f>S157*H157</f>
        <v>0</v>
      </c>
      <c r="AR157" s="140" t="s">
        <v>312</v>
      </c>
      <c r="AT157" s="140" t="s">
        <v>210</v>
      </c>
      <c r="AU157" s="140" t="s">
        <v>85</v>
      </c>
      <c r="AY157" s="18" t="s">
        <v>208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8" t="s">
        <v>83</v>
      </c>
      <c r="BK157" s="141">
        <f>ROUND(I157*H157,2)</f>
        <v>0</v>
      </c>
      <c r="BL157" s="18" t="s">
        <v>312</v>
      </c>
      <c r="BM157" s="140" t="s">
        <v>2090</v>
      </c>
    </row>
    <row r="158" spans="2:65" s="1" customFormat="1" x14ac:dyDescent="0.2">
      <c r="B158" s="33"/>
      <c r="D158" s="142" t="s">
        <v>216</v>
      </c>
      <c r="F158" s="143" t="s">
        <v>2091</v>
      </c>
      <c r="I158" s="144"/>
      <c r="L158" s="33"/>
      <c r="M158" s="145"/>
      <c r="T158" s="54"/>
      <c r="AT158" s="18" t="s">
        <v>216</v>
      </c>
      <c r="AU158" s="18" t="s">
        <v>85</v>
      </c>
    </row>
    <row r="159" spans="2:65" s="1" customFormat="1" ht="15.75" customHeight="1" x14ac:dyDescent="0.2">
      <c r="B159" s="33"/>
      <c r="C159" s="129" t="s">
        <v>403</v>
      </c>
      <c r="D159" s="129" t="s">
        <v>210</v>
      </c>
      <c r="E159" s="130" t="s">
        <v>2092</v>
      </c>
      <c r="F159" s="131" t="s">
        <v>2093</v>
      </c>
      <c r="G159" s="132" t="s">
        <v>109</v>
      </c>
      <c r="H159" s="133">
        <v>86</v>
      </c>
      <c r="I159" s="134"/>
      <c r="J159" s="135">
        <f>ROUND(I159*H159,2)</f>
        <v>0</v>
      </c>
      <c r="K159" s="131" t="s">
        <v>213</v>
      </c>
      <c r="L159" s="33"/>
      <c r="M159" s="136" t="s">
        <v>19</v>
      </c>
      <c r="N159" s="137" t="s">
        <v>46</v>
      </c>
      <c r="P159" s="138">
        <f>O159*H159</f>
        <v>0</v>
      </c>
      <c r="Q159" s="138">
        <v>2.0500000000000002E-3</v>
      </c>
      <c r="R159" s="138">
        <f>Q159*H159</f>
        <v>0.17630000000000001</v>
      </c>
      <c r="S159" s="138">
        <v>0</v>
      </c>
      <c r="T159" s="139">
        <f>S159*H159</f>
        <v>0</v>
      </c>
      <c r="AR159" s="140" t="s">
        <v>312</v>
      </c>
      <c r="AT159" s="140" t="s">
        <v>210</v>
      </c>
      <c r="AU159" s="140" t="s">
        <v>85</v>
      </c>
      <c r="AY159" s="18" t="s">
        <v>208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8" t="s">
        <v>83</v>
      </c>
      <c r="BK159" s="141">
        <f>ROUND(I159*H159,2)</f>
        <v>0</v>
      </c>
      <c r="BL159" s="18" t="s">
        <v>312</v>
      </c>
      <c r="BM159" s="140" t="s">
        <v>2094</v>
      </c>
    </row>
    <row r="160" spans="2:65" s="1" customFormat="1" x14ac:dyDescent="0.2">
      <c r="B160" s="33"/>
      <c r="D160" s="142" t="s">
        <v>216</v>
      </c>
      <c r="F160" s="143" t="s">
        <v>2095</v>
      </c>
      <c r="I160" s="144"/>
      <c r="L160" s="33"/>
      <c r="M160" s="145"/>
      <c r="T160" s="54"/>
      <c r="AT160" s="18" t="s">
        <v>216</v>
      </c>
      <c r="AU160" s="18" t="s">
        <v>85</v>
      </c>
    </row>
    <row r="161" spans="2:65" s="1" customFormat="1" ht="33.4" customHeight="1" x14ac:dyDescent="0.2">
      <c r="B161" s="33"/>
      <c r="C161" s="168" t="s">
        <v>410</v>
      </c>
      <c r="D161" s="168" t="s">
        <v>346</v>
      </c>
      <c r="E161" s="169" t="s">
        <v>2096</v>
      </c>
      <c r="F161" s="170" t="s">
        <v>2097</v>
      </c>
      <c r="G161" s="171" t="s">
        <v>307</v>
      </c>
      <c r="H161" s="172">
        <v>1</v>
      </c>
      <c r="I161" s="173"/>
      <c r="J161" s="174">
        <f t="shared" ref="J161:J170" si="0">ROUND(I161*H161,2)</f>
        <v>0</v>
      </c>
      <c r="K161" s="170" t="s">
        <v>19</v>
      </c>
      <c r="L161" s="175"/>
      <c r="M161" s="176" t="s">
        <v>19</v>
      </c>
      <c r="N161" s="177" t="s">
        <v>46</v>
      </c>
      <c r="P161" s="138">
        <f t="shared" ref="P161:P170" si="1">O161*H161</f>
        <v>0</v>
      </c>
      <c r="Q161" s="138">
        <v>1.0699999999999999E-2</v>
      </c>
      <c r="R161" s="138">
        <f t="shared" ref="R161:R170" si="2">Q161*H161</f>
        <v>1.0699999999999999E-2</v>
      </c>
      <c r="S161" s="138">
        <v>0</v>
      </c>
      <c r="T161" s="139">
        <f t="shared" ref="T161:T170" si="3">S161*H161</f>
        <v>0</v>
      </c>
      <c r="AR161" s="140" t="s">
        <v>432</v>
      </c>
      <c r="AT161" s="140" t="s">
        <v>346</v>
      </c>
      <c r="AU161" s="140" t="s">
        <v>85</v>
      </c>
      <c r="AY161" s="18" t="s">
        <v>208</v>
      </c>
      <c r="BE161" s="141">
        <f t="shared" ref="BE161:BE170" si="4">IF(N161="základní",J161,0)</f>
        <v>0</v>
      </c>
      <c r="BF161" s="141">
        <f t="shared" ref="BF161:BF170" si="5">IF(N161="snížená",J161,0)</f>
        <v>0</v>
      </c>
      <c r="BG161" s="141">
        <f t="shared" ref="BG161:BG170" si="6">IF(N161="zákl. přenesená",J161,0)</f>
        <v>0</v>
      </c>
      <c r="BH161" s="141">
        <f t="shared" ref="BH161:BH170" si="7">IF(N161="sníž. přenesená",J161,0)</f>
        <v>0</v>
      </c>
      <c r="BI161" s="141">
        <f t="shared" ref="BI161:BI170" si="8">IF(N161="nulová",J161,0)</f>
        <v>0</v>
      </c>
      <c r="BJ161" s="18" t="s">
        <v>83</v>
      </c>
      <c r="BK161" s="141">
        <f t="shared" ref="BK161:BK170" si="9">ROUND(I161*H161,2)</f>
        <v>0</v>
      </c>
      <c r="BL161" s="18" t="s">
        <v>312</v>
      </c>
      <c r="BM161" s="140" t="s">
        <v>2098</v>
      </c>
    </row>
    <row r="162" spans="2:65" s="1" customFormat="1" ht="33.4" customHeight="1" x14ac:dyDescent="0.2">
      <c r="B162" s="33"/>
      <c r="C162" s="168" t="s">
        <v>417</v>
      </c>
      <c r="D162" s="168" t="s">
        <v>346</v>
      </c>
      <c r="E162" s="169" t="s">
        <v>2099</v>
      </c>
      <c r="F162" s="170" t="s">
        <v>2100</v>
      </c>
      <c r="G162" s="171" t="s">
        <v>307</v>
      </c>
      <c r="H162" s="172">
        <v>2</v>
      </c>
      <c r="I162" s="173"/>
      <c r="J162" s="174">
        <f t="shared" si="0"/>
        <v>0</v>
      </c>
      <c r="K162" s="170" t="s">
        <v>19</v>
      </c>
      <c r="L162" s="175"/>
      <c r="M162" s="176" t="s">
        <v>19</v>
      </c>
      <c r="N162" s="177" t="s">
        <v>46</v>
      </c>
      <c r="P162" s="138">
        <f t="shared" si="1"/>
        <v>0</v>
      </c>
      <c r="Q162" s="138">
        <v>3.04E-2</v>
      </c>
      <c r="R162" s="138">
        <f t="shared" si="2"/>
        <v>6.08E-2</v>
      </c>
      <c r="S162" s="138">
        <v>0</v>
      </c>
      <c r="T162" s="139">
        <f t="shared" si="3"/>
        <v>0</v>
      </c>
      <c r="AR162" s="140" t="s">
        <v>432</v>
      </c>
      <c r="AT162" s="140" t="s">
        <v>346</v>
      </c>
      <c r="AU162" s="140" t="s">
        <v>85</v>
      </c>
      <c r="AY162" s="18" t="s">
        <v>208</v>
      </c>
      <c r="BE162" s="141">
        <f t="shared" si="4"/>
        <v>0</v>
      </c>
      <c r="BF162" s="141">
        <f t="shared" si="5"/>
        <v>0</v>
      </c>
      <c r="BG162" s="141">
        <f t="shared" si="6"/>
        <v>0</v>
      </c>
      <c r="BH162" s="141">
        <f t="shared" si="7"/>
        <v>0</v>
      </c>
      <c r="BI162" s="141">
        <f t="shared" si="8"/>
        <v>0</v>
      </c>
      <c r="BJ162" s="18" t="s">
        <v>83</v>
      </c>
      <c r="BK162" s="141">
        <f t="shared" si="9"/>
        <v>0</v>
      </c>
      <c r="BL162" s="18" t="s">
        <v>312</v>
      </c>
      <c r="BM162" s="140" t="s">
        <v>2101</v>
      </c>
    </row>
    <row r="163" spans="2:65" s="1" customFormat="1" ht="33.4" customHeight="1" x14ac:dyDescent="0.2">
      <c r="B163" s="33"/>
      <c r="C163" s="168" t="s">
        <v>424</v>
      </c>
      <c r="D163" s="168" t="s">
        <v>346</v>
      </c>
      <c r="E163" s="169" t="s">
        <v>2102</v>
      </c>
      <c r="F163" s="170" t="s">
        <v>2103</v>
      </c>
      <c r="G163" s="171" t="s">
        <v>307</v>
      </c>
      <c r="H163" s="172">
        <v>3</v>
      </c>
      <c r="I163" s="173"/>
      <c r="J163" s="174">
        <f t="shared" si="0"/>
        <v>0</v>
      </c>
      <c r="K163" s="170" t="s">
        <v>19</v>
      </c>
      <c r="L163" s="175"/>
      <c r="M163" s="176" t="s">
        <v>19</v>
      </c>
      <c r="N163" s="177" t="s">
        <v>46</v>
      </c>
      <c r="P163" s="138">
        <f t="shared" si="1"/>
        <v>0</v>
      </c>
      <c r="Q163" s="138">
        <v>3.3439999999999998E-2</v>
      </c>
      <c r="R163" s="138">
        <f t="shared" si="2"/>
        <v>0.10031999999999999</v>
      </c>
      <c r="S163" s="138">
        <v>0</v>
      </c>
      <c r="T163" s="139">
        <f t="shared" si="3"/>
        <v>0</v>
      </c>
      <c r="AR163" s="140" t="s">
        <v>432</v>
      </c>
      <c r="AT163" s="140" t="s">
        <v>346</v>
      </c>
      <c r="AU163" s="140" t="s">
        <v>85</v>
      </c>
      <c r="AY163" s="18" t="s">
        <v>208</v>
      </c>
      <c r="BE163" s="141">
        <f t="shared" si="4"/>
        <v>0</v>
      </c>
      <c r="BF163" s="141">
        <f t="shared" si="5"/>
        <v>0</v>
      </c>
      <c r="BG163" s="141">
        <f t="shared" si="6"/>
        <v>0</v>
      </c>
      <c r="BH163" s="141">
        <f t="shared" si="7"/>
        <v>0</v>
      </c>
      <c r="BI163" s="141">
        <f t="shared" si="8"/>
        <v>0</v>
      </c>
      <c r="BJ163" s="18" t="s">
        <v>83</v>
      </c>
      <c r="BK163" s="141">
        <f t="shared" si="9"/>
        <v>0</v>
      </c>
      <c r="BL163" s="18" t="s">
        <v>312</v>
      </c>
      <c r="BM163" s="140" t="s">
        <v>2104</v>
      </c>
    </row>
    <row r="164" spans="2:65" s="1" customFormat="1" ht="33.4" customHeight="1" x14ac:dyDescent="0.2">
      <c r="B164" s="33"/>
      <c r="C164" s="168" t="s">
        <v>432</v>
      </c>
      <c r="D164" s="168" t="s">
        <v>346</v>
      </c>
      <c r="E164" s="169" t="s">
        <v>2105</v>
      </c>
      <c r="F164" s="170" t="s">
        <v>2106</v>
      </c>
      <c r="G164" s="171" t="s">
        <v>307</v>
      </c>
      <c r="H164" s="172">
        <v>1</v>
      </c>
      <c r="I164" s="173"/>
      <c r="J164" s="174">
        <f t="shared" si="0"/>
        <v>0</v>
      </c>
      <c r="K164" s="170" t="s">
        <v>19</v>
      </c>
      <c r="L164" s="175"/>
      <c r="M164" s="176" t="s">
        <v>19</v>
      </c>
      <c r="N164" s="177" t="s">
        <v>46</v>
      </c>
      <c r="P164" s="138">
        <f t="shared" si="1"/>
        <v>0</v>
      </c>
      <c r="Q164" s="138">
        <v>1.6129999999999999E-2</v>
      </c>
      <c r="R164" s="138">
        <f t="shared" si="2"/>
        <v>1.6129999999999999E-2</v>
      </c>
      <c r="S164" s="138">
        <v>0</v>
      </c>
      <c r="T164" s="139">
        <f t="shared" si="3"/>
        <v>0</v>
      </c>
      <c r="AR164" s="140" t="s">
        <v>432</v>
      </c>
      <c r="AT164" s="140" t="s">
        <v>346</v>
      </c>
      <c r="AU164" s="140" t="s">
        <v>85</v>
      </c>
      <c r="AY164" s="18" t="s">
        <v>208</v>
      </c>
      <c r="BE164" s="141">
        <f t="shared" si="4"/>
        <v>0</v>
      </c>
      <c r="BF164" s="141">
        <f t="shared" si="5"/>
        <v>0</v>
      </c>
      <c r="BG164" s="141">
        <f t="shared" si="6"/>
        <v>0</v>
      </c>
      <c r="BH164" s="141">
        <f t="shared" si="7"/>
        <v>0</v>
      </c>
      <c r="BI164" s="141">
        <f t="shared" si="8"/>
        <v>0</v>
      </c>
      <c r="BJ164" s="18" t="s">
        <v>83</v>
      </c>
      <c r="BK164" s="141">
        <f t="shared" si="9"/>
        <v>0</v>
      </c>
      <c r="BL164" s="18" t="s">
        <v>312</v>
      </c>
      <c r="BM164" s="140" t="s">
        <v>2107</v>
      </c>
    </row>
    <row r="165" spans="2:65" s="1" customFormat="1" ht="33.4" customHeight="1" x14ac:dyDescent="0.2">
      <c r="B165" s="33"/>
      <c r="C165" s="168" t="s">
        <v>437</v>
      </c>
      <c r="D165" s="168" t="s">
        <v>346</v>
      </c>
      <c r="E165" s="169" t="s">
        <v>2108</v>
      </c>
      <c r="F165" s="170" t="s">
        <v>2109</v>
      </c>
      <c r="G165" s="171" t="s">
        <v>307</v>
      </c>
      <c r="H165" s="172">
        <v>1</v>
      </c>
      <c r="I165" s="173"/>
      <c r="J165" s="174">
        <f t="shared" si="0"/>
        <v>0</v>
      </c>
      <c r="K165" s="170" t="s">
        <v>19</v>
      </c>
      <c r="L165" s="175"/>
      <c r="M165" s="176" t="s">
        <v>19</v>
      </c>
      <c r="N165" s="177" t="s">
        <v>46</v>
      </c>
      <c r="P165" s="138">
        <f t="shared" si="1"/>
        <v>0</v>
      </c>
      <c r="Q165" s="138">
        <v>3.2280000000000003E-2</v>
      </c>
      <c r="R165" s="138">
        <f t="shared" si="2"/>
        <v>3.2280000000000003E-2</v>
      </c>
      <c r="S165" s="138">
        <v>0</v>
      </c>
      <c r="T165" s="139">
        <f t="shared" si="3"/>
        <v>0</v>
      </c>
      <c r="AR165" s="140" t="s">
        <v>432</v>
      </c>
      <c r="AT165" s="140" t="s">
        <v>346</v>
      </c>
      <c r="AU165" s="140" t="s">
        <v>85</v>
      </c>
      <c r="AY165" s="18" t="s">
        <v>208</v>
      </c>
      <c r="BE165" s="141">
        <f t="shared" si="4"/>
        <v>0</v>
      </c>
      <c r="BF165" s="141">
        <f t="shared" si="5"/>
        <v>0</v>
      </c>
      <c r="BG165" s="141">
        <f t="shared" si="6"/>
        <v>0</v>
      </c>
      <c r="BH165" s="141">
        <f t="shared" si="7"/>
        <v>0</v>
      </c>
      <c r="BI165" s="141">
        <f t="shared" si="8"/>
        <v>0</v>
      </c>
      <c r="BJ165" s="18" t="s">
        <v>83</v>
      </c>
      <c r="BK165" s="141">
        <f t="shared" si="9"/>
        <v>0</v>
      </c>
      <c r="BL165" s="18" t="s">
        <v>312</v>
      </c>
      <c r="BM165" s="140" t="s">
        <v>2110</v>
      </c>
    </row>
    <row r="166" spans="2:65" s="1" customFormat="1" ht="33.4" customHeight="1" x14ac:dyDescent="0.2">
      <c r="B166" s="33"/>
      <c r="C166" s="168" t="s">
        <v>443</v>
      </c>
      <c r="D166" s="168" t="s">
        <v>346</v>
      </c>
      <c r="E166" s="169" t="s">
        <v>2111</v>
      </c>
      <c r="F166" s="170" t="s">
        <v>2112</v>
      </c>
      <c r="G166" s="171" t="s">
        <v>307</v>
      </c>
      <c r="H166" s="172">
        <v>1</v>
      </c>
      <c r="I166" s="173"/>
      <c r="J166" s="174">
        <f t="shared" si="0"/>
        <v>0</v>
      </c>
      <c r="K166" s="170" t="s">
        <v>19</v>
      </c>
      <c r="L166" s="175"/>
      <c r="M166" s="176" t="s">
        <v>19</v>
      </c>
      <c r="N166" s="177" t="s">
        <v>46</v>
      </c>
      <c r="P166" s="138">
        <f t="shared" si="1"/>
        <v>0</v>
      </c>
      <c r="Q166" s="138">
        <v>3.7760000000000002E-2</v>
      </c>
      <c r="R166" s="138">
        <f t="shared" si="2"/>
        <v>3.7760000000000002E-2</v>
      </c>
      <c r="S166" s="138">
        <v>0</v>
      </c>
      <c r="T166" s="139">
        <f t="shared" si="3"/>
        <v>0</v>
      </c>
      <c r="AR166" s="140" t="s">
        <v>432</v>
      </c>
      <c r="AT166" s="140" t="s">
        <v>346</v>
      </c>
      <c r="AU166" s="140" t="s">
        <v>85</v>
      </c>
      <c r="AY166" s="18" t="s">
        <v>208</v>
      </c>
      <c r="BE166" s="141">
        <f t="shared" si="4"/>
        <v>0</v>
      </c>
      <c r="BF166" s="141">
        <f t="shared" si="5"/>
        <v>0</v>
      </c>
      <c r="BG166" s="141">
        <f t="shared" si="6"/>
        <v>0</v>
      </c>
      <c r="BH166" s="141">
        <f t="shared" si="7"/>
        <v>0</v>
      </c>
      <c r="BI166" s="141">
        <f t="shared" si="8"/>
        <v>0</v>
      </c>
      <c r="BJ166" s="18" t="s">
        <v>83</v>
      </c>
      <c r="BK166" s="141">
        <f t="shared" si="9"/>
        <v>0</v>
      </c>
      <c r="BL166" s="18" t="s">
        <v>312</v>
      </c>
      <c r="BM166" s="140" t="s">
        <v>2113</v>
      </c>
    </row>
    <row r="167" spans="2:65" s="1" customFormat="1" ht="33.4" customHeight="1" x14ac:dyDescent="0.2">
      <c r="B167" s="33"/>
      <c r="C167" s="168" t="s">
        <v>448</v>
      </c>
      <c r="D167" s="168" t="s">
        <v>346</v>
      </c>
      <c r="E167" s="169" t="s">
        <v>2114</v>
      </c>
      <c r="F167" s="170" t="s">
        <v>2115</v>
      </c>
      <c r="G167" s="171" t="s">
        <v>307</v>
      </c>
      <c r="H167" s="172">
        <v>2</v>
      </c>
      <c r="I167" s="173"/>
      <c r="J167" s="174">
        <f t="shared" si="0"/>
        <v>0</v>
      </c>
      <c r="K167" s="170" t="s">
        <v>19</v>
      </c>
      <c r="L167" s="175"/>
      <c r="M167" s="176" t="s">
        <v>19</v>
      </c>
      <c r="N167" s="177" t="s">
        <v>46</v>
      </c>
      <c r="P167" s="138">
        <f t="shared" si="1"/>
        <v>0</v>
      </c>
      <c r="Q167" s="138">
        <v>3.8600000000000002E-2</v>
      </c>
      <c r="R167" s="138">
        <f t="shared" si="2"/>
        <v>7.7200000000000005E-2</v>
      </c>
      <c r="S167" s="138">
        <v>0</v>
      </c>
      <c r="T167" s="139">
        <f t="shared" si="3"/>
        <v>0</v>
      </c>
      <c r="AR167" s="140" t="s">
        <v>432</v>
      </c>
      <c r="AT167" s="140" t="s">
        <v>346</v>
      </c>
      <c r="AU167" s="140" t="s">
        <v>85</v>
      </c>
      <c r="AY167" s="18" t="s">
        <v>208</v>
      </c>
      <c r="BE167" s="141">
        <f t="shared" si="4"/>
        <v>0</v>
      </c>
      <c r="BF167" s="141">
        <f t="shared" si="5"/>
        <v>0</v>
      </c>
      <c r="BG167" s="141">
        <f t="shared" si="6"/>
        <v>0</v>
      </c>
      <c r="BH167" s="141">
        <f t="shared" si="7"/>
        <v>0</v>
      </c>
      <c r="BI167" s="141">
        <f t="shared" si="8"/>
        <v>0</v>
      </c>
      <c r="BJ167" s="18" t="s">
        <v>83</v>
      </c>
      <c r="BK167" s="141">
        <f t="shared" si="9"/>
        <v>0</v>
      </c>
      <c r="BL167" s="18" t="s">
        <v>312</v>
      </c>
      <c r="BM167" s="140" t="s">
        <v>2116</v>
      </c>
    </row>
    <row r="168" spans="2:65" s="1" customFormat="1" ht="33.4" customHeight="1" x14ac:dyDescent="0.2">
      <c r="B168" s="33"/>
      <c r="C168" s="168" t="s">
        <v>454</v>
      </c>
      <c r="D168" s="168" t="s">
        <v>346</v>
      </c>
      <c r="E168" s="169" t="s">
        <v>2117</v>
      </c>
      <c r="F168" s="170" t="s">
        <v>2118</v>
      </c>
      <c r="G168" s="171" t="s">
        <v>307</v>
      </c>
      <c r="H168" s="172">
        <v>1</v>
      </c>
      <c r="I168" s="173"/>
      <c r="J168" s="174">
        <f t="shared" si="0"/>
        <v>0</v>
      </c>
      <c r="K168" s="170" t="s">
        <v>19</v>
      </c>
      <c r="L168" s="175"/>
      <c r="M168" s="176" t="s">
        <v>19</v>
      </c>
      <c r="N168" s="177" t="s">
        <v>46</v>
      </c>
      <c r="P168" s="138">
        <f t="shared" si="1"/>
        <v>0</v>
      </c>
      <c r="Q168" s="138">
        <v>5.9279999999999999E-2</v>
      </c>
      <c r="R168" s="138">
        <f t="shared" si="2"/>
        <v>5.9279999999999999E-2</v>
      </c>
      <c r="S168" s="138">
        <v>0</v>
      </c>
      <c r="T168" s="139">
        <f t="shared" si="3"/>
        <v>0</v>
      </c>
      <c r="AR168" s="140" t="s">
        <v>432</v>
      </c>
      <c r="AT168" s="140" t="s">
        <v>346</v>
      </c>
      <c r="AU168" s="140" t="s">
        <v>85</v>
      </c>
      <c r="AY168" s="18" t="s">
        <v>208</v>
      </c>
      <c r="BE168" s="141">
        <f t="shared" si="4"/>
        <v>0</v>
      </c>
      <c r="BF168" s="141">
        <f t="shared" si="5"/>
        <v>0</v>
      </c>
      <c r="BG168" s="141">
        <f t="shared" si="6"/>
        <v>0</v>
      </c>
      <c r="BH168" s="141">
        <f t="shared" si="7"/>
        <v>0</v>
      </c>
      <c r="BI168" s="141">
        <f t="shared" si="8"/>
        <v>0</v>
      </c>
      <c r="BJ168" s="18" t="s">
        <v>83</v>
      </c>
      <c r="BK168" s="141">
        <f t="shared" si="9"/>
        <v>0</v>
      </c>
      <c r="BL168" s="18" t="s">
        <v>312</v>
      </c>
      <c r="BM168" s="140" t="s">
        <v>2119</v>
      </c>
    </row>
    <row r="169" spans="2:65" s="1" customFormat="1" ht="15.75" customHeight="1" x14ac:dyDescent="0.2">
      <c r="B169" s="33"/>
      <c r="C169" s="168" t="s">
        <v>461</v>
      </c>
      <c r="D169" s="168" t="s">
        <v>346</v>
      </c>
      <c r="E169" s="169" t="s">
        <v>2120</v>
      </c>
      <c r="F169" s="170" t="s">
        <v>2121</v>
      </c>
      <c r="G169" s="171" t="s">
        <v>307</v>
      </c>
      <c r="H169" s="172">
        <v>51</v>
      </c>
      <c r="I169" s="173"/>
      <c r="J169" s="174">
        <f t="shared" si="0"/>
        <v>0</v>
      </c>
      <c r="K169" s="170" t="s">
        <v>19</v>
      </c>
      <c r="L169" s="175"/>
      <c r="M169" s="176" t="s">
        <v>19</v>
      </c>
      <c r="N169" s="177" t="s">
        <v>46</v>
      </c>
      <c r="P169" s="138">
        <f t="shared" si="1"/>
        <v>0</v>
      </c>
      <c r="Q169" s="138">
        <v>2.0500000000000002E-3</v>
      </c>
      <c r="R169" s="138">
        <f t="shared" si="2"/>
        <v>0.10455</v>
      </c>
      <c r="S169" s="138">
        <v>0</v>
      </c>
      <c r="T169" s="139">
        <f t="shared" si="3"/>
        <v>0</v>
      </c>
      <c r="AR169" s="140" t="s">
        <v>432</v>
      </c>
      <c r="AT169" s="140" t="s">
        <v>346</v>
      </c>
      <c r="AU169" s="140" t="s">
        <v>85</v>
      </c>
      <c r="AY169" s="18" t="s">
        <v>208</v>
      </c>
      <c r="BE169" s="141">
        <f t="shared" si="4"/>
        <v>0</v>
      </c>
      <c r="BF169" s="141">
        <f t="shared" si="5"/>
        <v>0</v>
      </c>
      <c r="BG169" s="141">
        <f t="shared" si="6"/>
        <v>0</v>
      </c>
      <c r="BH169" s="141">
        <f t="shared" si="7"/>
        <v>0</v>
      </c>
      <c r="BI169" s="141">
        <f t="shared" si="8"/>
        <v>0</v>
      </c>
      <c r="BJ169" s="18" t="s">
        <v>83</v>
      </c>
      <c r="BK169" s="141">
        <f t="shared" si="9"/>
        <v>0</v>
      </c>
      <c r="BL169" s="18" t="s">
        <v>312</v>
      </c>
      <c r="BM169" s="140" t="s">
        <v>2122</v>
      </c>
    </row>
    <row r="170" spans="2:65" s="1" customFormat="1" ht="15.75" customHeight="1" x14ac:dyDescent="0.2">
      <c r="B170" s="33"/>
      <c r="C170" s="129" t="s">
        <v>466</v>
      </c>
      <c r="D170" s="129" t="s">
        <v>210</v>
      </c>
      <c r="E170" s="130" t="s">
        <v>2123</v>
      </c>
      <c r="F170" s="131" t="s">
        <v>2124</v>
      </c>
      <c r="G170" s="132" t="s">
        <v>307</v>
      </c>
      <c r="H170" s="133">
        <v>2</v>
      </c>
      <c r="I170" s="134"/>
      <c r="J170" s="135">
        <f t="shared" si="0"/>
        <v>0</v>
      </c>
      <c r="K170" s="131" t="s">
        <v>213</v>
      </c>
      <c r="L170" s="33"/>
      <c r="M170" s="136" t="s">
        <v>19</v>
      </c>
      <c r="N170" s="137" t="s">
        <v>46</v>
      </c>
      <c r="P170" s="138">
        <f t="shared" si="1"/>
        <v>0</v>
      </c>
      <c r="Q170" s="138">
        <v>5.0000000000000002E-5</v>
      </c>
      <c r="R170" s="138">
        <f t="shared" si="2"/>
        <v>1E-4</v>
      </c>
      <c r="S170" s="138">
        <v>1.235E-2</v>
      </c>
      <c r="T170" s="139">
        <f t="shared" si="3"/>
        <v>2.47E-2</v>
      </c>
      <c r="AR170" s="140" t="s">
        <v>312</v>
      </c>
      <c r="AT170" s="140" t="s">
        <v>210</v>
      </c>
      <c r="AU170" s="140" t="s">
        <v>85</v>
      </c>
      <c r="AY170" s="18" t="s">
        <v>208</v>
      </c>
      <c r="BE170" s="141">
        <f t="shared" si="4"/>
        <v>0</v>
      </c>
      <c r="BF170" s="141">
        <f t="shared" si="5"/>
        <v>0</v>
      </c>
      <c r="BG170" s="141">
        <f t="shared" si="6"/>
        <v>0</v>
      </c>
      <c r="BH170" s="141">
        <f t="shared" si="7"/>
        <v>0</v>
      </c>
      <c r="BI170" s="141">
        <f t="shared" si="8"/>
        <v>0</v>
      </c>
      <c r="BJ170" s="18" t="s">
        <v>83</v>
      </c>
      <c r="BK170" s="141">
        <f t="shared" si="9"/>
        <v>0</v>
      </c>
      <c r="BL170" s="18" t="s">
        <v>312</v>
      </c>
      <c r="BM170" s="140" t="s">
        <v>2125</v>
      </c>
    </row>
    <row r="171" spans="2:65" s="1" customFormat="1" x14ac:dyDescent="0.2">
      <c r="B171" s="33"/>
      <c r="D171" s="142" t="s">
        <v>216</v>
      </c>
      <c r="F171" s="143" t="s">
        <v>2126</v>
      </c>
      <c r="I171" s="144"/>
      <c r="L171" s="33"/>
      <c r="M171" s="145"/>
      <c r="T171" s="54"/>
      <c r="AT171" s="18" t="s">
        <v>216</v>
      </c>
      <c r="AU171" s="18" t="s">
        <v>85</v>
      </c>
    </row>
    <row r="172" spans="2:65" s="1" customFormat="1" ht="15.75" customHeight="1" x14ac:dyDescent="0.2">
      <c r="B172" s="33"/>
      <c r="C172" s="129" t="s">
        <v>472</v>
      </c>
      <c r="D172" s="129" t="s">
        <v>210</v>
      </c>
      <c r="E172" s="130" t="s">
        <v>2127</v>
      </c>
      <c r="F172" s="131" t="s">
        <v>2128</v>
      </c>
      <c r="G172" s="132" t="s">
        <v>307</v>
      </c>
      <c r="H172" s="133">
        <v>9</v>
      </c>
      <c r="I172" s="134"/>
      <c r="J172" s="135">
        <f>ROUND(I172*H172,2)</f>
        <v>0</v>
      </c>
      <c r="K172" s="131" t="s">
        <v>213</v>
      </c>
      <c r="L172" s="33"/>
      <c r="M172" s="136" t="s">
        <v>19</v>
      </c>
      <c r="N172" s="137" t="s">
        <v>46</v>
      </c>
      <c r="P172" s="138">
        <f>O172*H172</f>
        <v>0</v>
      </c>
      <c r="Q172" s="138">
        <v>8.0000000000000007E-5</v>
      </c>
      <c r="R172" s="138">
        <f>Q172*H172</f>
        <v>7.2000000000000005E-4</v>
      </c>
      <c r="S172" s="138">
        <v>2.4930000000000001E-2</v>
      </c>
      <c r="T172" s="139">
        <f>S172*H172</f>
        <v>0.22437000000000001</v>
      </c>
      <c r="AR172" s="140" t="s">
        <v>312</v>
      </c>
      <c r="AT172" s="140" t="s">
        <v>210</v>
      </c>
      <c r="AU172" s="140" t="s">
        <v>85</v>
      </c>
      <c r="AY172" s="18" t="s">
        <v>208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8" t="s">
        <v>83</v>
      </c>
      <c r="BK172" s="141">
        <f>ROUND(I172*H172,2)</f>
        <v>0</v>
      </c>
      <c r="BL172" s="18" t="s">
        <v>312</v>
      </c>
      <c r="BM172" s="140" t="s">
        <v>2129</v>
      </c>
    </row>
    <row r="173" spans="2:65" s="1" customFormat="1" x14ac:dyDescent="0.2">
      <c r="B173" s="33"/>
      <c r="D173" s="142" t="s">
        <v>216</v>
      </c>
      <c r="F173" s="143" t="s">
        <v>2130</v>
      </c>
      <c r="I173" s="144"/>
      <c r="L173" s="33"/>
      <c r="M173" s="145"/>
      <c r="T173" s="54"/>
      <c r="AT173" s="18" t="s">
        <v>216</v>
      </c>
      <c r="AU173" s="18" t="s">
        <v>85</v>
      </c>
    </row>
    <row r="174" spans="2:65" s="1" customFormat="1" ht="24.75" customHeight="1" x14ac:dyDescent="0.2">
      <c r="B174" s="33"/>
      <c r="C174" s="129" t="s">
        <v>480</v>
      </c>
      <c r="D174" s="129" t="s">
        <v>210</v>
      </c>
      <c r="E174" s="130" t="s">
        <v>2131</v>
      </c>
      <c r="F174" s="131" t="s">
        <v>2132</v>
      </c>
      <c r="G174" s="132" t="s">
        <v>127</v>
      </c>
      <c r="H174" s="133">
        <v>0.5</v>
      </c>
      <c r="I174" s="134"/>
      <c r="J174" s="135">
        <f>ROUND(I174*H174,2)</f>
        <v>0</v>
      </c>
      <c r="K174" s="131" t="s">
        <v>19</v>
      </c>
      <c r="L174" s="33"/>
      <c r="M174" s="136" t="s">
        <v>19</v>
      </c>
      <c r="N174" s="137" t="s">
        <v>46</v>
      </c>
      <c r="P174" s="138">
        <f>O174*H174</f>
        <v>0</v>
      </c>
      <c r="Q174" s="138">
        <v>0</v>
      </c>
      <c r="R174" s="138">
        <f>Q174*H174</f>
        <v>0</v>
      </c>
      <c r="S174" s="138">
        <v>0</v>
      </c>
      <c r="T174" s="139">
        <f>S174*H174</f>
        <v>0</v>
      </c>
      <c r="AR174" s="140" t="s">
        <v>312</v>
      </c>
      <c r="AT174" s="140" t="s">
        <v>210</v>
      </c>
      <c r="AU174" s="140" t="s">
        <v>85</v>
      </c>
      <c r="AY174" s="18" t="s">
        <v>208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8" t="s">
        <v>83</v>
      </c>
      <c r="BK174" s="141">
        <f>ROUND(I174*H174,2)</f>
        <v>0</v>
      </c>
      <c r="BL174" s="18" t="s">
        <v>312</v>
      </c>
      <c r="BM174" s="140" t="s">
        <v>2133</v>
      </c>
    </row>
    <row r="175" spans="2:65" s="1" customFormat="1" ht="15.75" customHeight="1" x14ac:dyDescent="0.2">
      <c r="B175" s="33"/>
      <c r="C175" s="129" t="s">
        <v>487</v>
      </c>
      <c r="D175" s="129" t="s">
        <v>210</v>
      </c>
      <c r="E175" s="130" t="s">
        <v>2134</v>
      </c>
      <c r="F175" s="131" t="s">
        <v>2135</v>
      </c>
      <c r="G175" s="132" t="s">
        <v>307</v>
      </c>
      <c r="H175" s="133">
        <v>44</v>
      </c>
      <c r="I175" s="134"/>
      <c r="J175" s="135">
        <f>ROUND(I175*H175,2)</f>
        <v>0</v>
      </c>
      <c r="K175" s="131" t="s">
        <v>213</v>
      </c>
      <c r="L175" s="33"/>
      <c r="M175" s="136" t="s">
        <v>19</v>
      </c>
      <c r="N175" s="137" t="s">
        <v>46</v>
      </c>
      <c r="P175" s="138">
        <f>O175*H175</f>
        <v>0</v>
      </c>
      <c r="Q175" s="138">
        <v>1.0000000000000001E-5</v>
      </c>
      <c r="R175" s="138">
        <f>Q175*H175</f>
        <v>4.4000000000000002E-4</v>
      </c>
      <c r="S175" s="138">
        <v>7.5000000000000002E-4</v>
      </c>
      <c r="T175" s="139">
        <f>S175*H175</f>
        <v>3.3000000000000002E-2</v>
      </c>
      <c r="AR175" s="140" t="s">
        <v>312</v>
      </c>
      <c r="AT175" s="140" t="s">
        <v>210</v>
      </c>
      <c r="AU175" s="140" t="s">
        <v>85</v>
      </c>
      <c r="AY175" s="18" t="s">
        <v>208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8" t="s">
        <v>83</v>
      </c>
      <c r="BK175" s="141">
        <f>ROUND(I175*H175,2)</f>
        <v>0</v>
      </c>
      <c r="BL175" s="18" t="s">
        <v>312</v>
      </c>
      <c r="BM175" s="140" t="s">
        <v>2136</v>
      </c>
    </row>
    <row r="176" spans="2:65" s="1" customFormat="1" x14ac:dyDescent="0.2">
      <c r="B176" s="33"/>
      <c r="D176" s="142" t="s">
        <v>216</v>
      </c>
      <c r="F176" s="143" t="s">
        <v>2137</v>
      </c>
      <c r="I176" s="144"/>
      <c r="L176" s="33"/>
      <c r="M176" s="145"/>
      <c r="T176" s="54"/>
      <c r="AT176" s="18" t="s">
        <v>216</v>
      </c>
      <c r="AU176" s="18" t="s">
        <v>85</v>
      </c>
    </row>
    <row r="177" spans="2:65" s="1" customFormat="1" ht="15.75" customHeight="1" x14ac:dyDescent="0.2">
      <c r="B177" s="33"/>
      <c r="C177" s="129" t="s">
        <v>511</v>
      </c>
      <c r="D177" s="129" t="s">
        <v>210</v>
      </c>
      <c r="E177" s="130" t="s">
        <v>2138</v>
      </c>
      <c r="F177" s="131" t="s">
        <v>2139</v>
      </c>
      <c r="G177" s="132" t="s">
        <v>109</v>
      </c>
      <c r="H177" s="133">
        <v>60</v>
      </c>
      <c r="I177" s="134"/>
      <c r="J177" s="135">
        <f>ROUND(I177*H177,2)</f>
        <v>0</v>
      </c>
      <c r="K177" s="131" t="s">
        <v>213</v>
      </c>
      <c r="L177" s="33"/>
      <c r="M177" s="136" t="s">
        <v>19</v>
      </c>
      <c r="N177" s="137" t="s">
        <v>46</v>
      </c>
      <c r="P177" s="138">
        <f>O177*H177</f>
        <v>0</v>
      </c>
      <c r="Q177" s="138">
        <v>0</v>
      </c>
      <c r="R177" s="138">
        <f>Q177*H177</f>
        <v>0</v>
      </c>
      <c r="S177" s="138">
        <v>0</v>
      </c>
      <c r="T177" s="139">
        <f>S177*H177</f>
        <v>0</v>
      </c>
      <c r="AR177" s="140" t="s">
        <v>312</v>
      </c>
      <c r="AT177" s="140" t="s">
        <v>210</v>
      </c>
      <c r="AU177" s="140" t="s">
        <v>85</v>
      </c>
      <c r="AY177" s="18" t="s">
        <v>208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8" t="s">
        <v>83</v>
      </c>
      <c r="BK177" s="141">
        <f>ROUND(I177*H177,2)</f>
        <v>0</v>
      </c>
      <c r="BL177" s="18" t="s">
        <v>312</v>
      </c>
      <c r="BM177" s="140" t="s">
        <v>2140</v>
      </c>
    </row>
    <row r="178" spans="2:65" s="1" customFormat="1" x14ac:dyDescent="0.2">
      <c r="B178" s="33"/>
      <c r="D178" s="142" t="s">
        <v>216</v>
      </c>
      <c r="F178" s="143" t="s">
        <v>2141</v>
      </c>
      <c r="I178" s="144"/>
      <c r="L178" s="33"/>
      <c r="M178" s="145"/>
      <c r="T178" s="54"/>
      <c r="AT178" s="18" t="s">
        <v>216</v>
      </c>
      <c r="AU178" s="18" t="s">
        <v>85</v>
      </c>
    </row>
    <row r="179" spans="2:65" s="1" customFormat="1" ht="24.75" customHeight="1" x14ac:dyDescent="0.2">
      <c r="B179" s="33"/>
      <c r="C179" s="129" t="s">
        <v>516</v>
      </c>
      <c r="D179" s="129" t="s">
        <v>210</v>
      </c>
      <c r="E179" s="130" t="s">
        <v>2142</v>
      </c>
      <c r="F179" s="131" t="s">
        <v>2143</v>
      </c>
      <c r="G179" s="132" t="s">
        <v>264</v>
      </c>
      <c r="H179" s="133">
        <v>0.67700000000000005</v>
      </c>
      <c r="I179" s="134"/>
      <c r="J179" s="135">
        <f>ROUND(I179*H179,2)</f>
        <v>0</v>
      </c>
      <c r="K179" s="131" t="s">
        <v>213</v>
      </c>
      <c r="L179" s="33"/>
      <c r="M179" s="136" t="s">
        <v>19</v>
      </c>
      <c r="N179" s="137" t="s">
        <v>46</v>
      </c>
      <c r="P179" s="138">
        <f>O179*H179</f>
        <v>0</v>
      </c>
      <c r="Q179" s="138">
        <v>0</v>
      </c>
      <c r="R179" s="138">
        <f>Q179*H179</f>
        <v>0</v>
      </c>
      <c r="S179" s="138">
        <v>0</v>
      </c>
      <c r="T179" s="139">
        <f>S179*H179</f>
        <v>0</v>
      </c>
      <c r="AR179" s="140" t="s">
        <v>312</v>
      </c>
      <c r="AT179" s="140" t="s">
        <v>210</v>
      </c>
      <c r="AU179" s="140" t="s">
        <v>85</v>
      </c>
      <c r="AY179" s="18" t="s">
        <v>208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8" t="s">
        <v>83</v>
      </c>
      <c r="BK179" s="141">
        <f>ROUND(I179*H179,2)</f>
        <v>0</v>
      </c>
      <c r="BL179" s="18" t="s">
        <v>312</v>
      </c>
      <c r="BM179" s="140" t="s">
        <v>2144</v>
      </c>
    </row>
    <row r="180" spans="2:65" s="1" customFormat="1" x14ac:dyDescent="0.2">
      <c r="B180" s="33"/>
      <c r="D180" s="142" t="s">
        <v>216</v>
      </c>
      <c r="F180" s="143" t="s">
        <v>2145</v>
      </c>
      <c r="I180" s="144"/>
      <c r="L180" s="33"/>
      <c r="M180" s="145"/>
      <c r="T180" s="54"/>
      <c r="AT180" s="18" t="s">
        <v>216</v>
      </c>
      <c r="AU180" s="18" t="s">
        <v>85</v>
      </c>
    </row>
    <row r="181" spans="2:65" s="11" customFormat="1" ht="22.75" customHeight="1" x14ac:dyDescent="0.25">
      <c r="B181" s="117"/>
      <c r="D181" s="118" t="s">
        <v>74</v>
      </c>
      <c r="E181" s="127" t="s">
        <v>1472</v>
      </c>
      <c r="F181" s="127" t="s">
        <v>1473</v>
      </c>
      <c r="I181" s="120"/>
      <c r="J181" s="128">
        <f>BK181</f>
        <v>0</v>
      </c>
      <c r="L181" s="117"/>
      <c r="M181" s="122"/>
      <c r="P181" s="123">
        <f>SUM(P182:P183)</f>
        <v>0</v>
      </c>
      <c r="R181" s="123">
        <f>SUM(R182:R183)</f>
        <v>4.5000000000000005E-3</v>
      </c>
      <c r="T181" s="124">
        <f>SUM(T182:T183)</f>
        <v>0</v>
      </c>
      <c r="AR181" s="118" t="s">
        <v>85</v>
      </c>
      <c r="AT181" s="125" t="s">
        <v>74</v>
      </c>
      <c r="AU181" s="125" t="s">
        <v>83</v>
      </c>
      <c r="AY181" s="118" t="s">
        <v>208</v>
      </c>
      <c r="BK181" s="126">
        <f>SUM(BK182:BK183)</f>
        <v>0</v>
      </c>
    </row>
    <row r="182" spans="2:65" s="1" customFormat="1" ht="22.25" customHeight="1" x14ac:dyDescent="0.2">
      <c r="B182" s="33"/>
      <c r="C182" s="129" t="s">
        <v>521</v>
      </c>
      <c r="D182" s="129" t="s">
        <v>210</v>
      </c>
      <c r="E182" s="130" t="s">
        <v>2146</v>
      </c>
      <c r="F182" s="131" t="s">
        <v>2147</v>
      </c>
      <c r="G182" s="132" t="s">
        <v>123</v>
      </c>
      <c r="H182" s="133">
        <v>90</v>
      </c>
      <c r="I182" s="134"/>
      <c r="J182" s="135">
        <f>ROUND(I182*H182,2)</f>
        <v>0</v>
      </c>
      <c r="K182" s="131" t="s">
        <v>213</v>
      </c>
      <c r="L182" s="33"/>
      <c r="M182" s="136" t="s">
        <v>19</v>
      </c>
      <c r="N182" s="137" t="s">
        <v>46</v>
      </c>
      <c r="P182" s="138">
        <f>O182*H182</f>
        <v>0</v>
      </c>
      <c r="Q182" s="138">
        <v>5.0000000000000002E-5</v>
      </c>
      <c r="R182" s="138">
        <f>Q182*H182</f>
        <v>4.5000000000000005E-3</v>
      </c>
      <c r="S182" s="138">
        <v>0</v>
      </c>
      <c r="T182" s="139">
        <f>S182*H182</f>
        <v>0</v>
      </c>
      <c r="AR182" s="140" t="s">
        <v>312</v>
      </c>
      <c r="AT182" s="140" t="s">
        <v>210</v>
      </c>
      <c r="AU182" s="140" t="s">
        <v>85</v>
      </c>
      <c r="AY182" s="18" t="s">
        <v>208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8" t="s">
        <v>83</v>
      </c>
      <c r="BK182" s="141">
        <f>ROUND(I182*H182,2)</f>
        <v>0</v>
      </c>
      <c r="BL182" s="18" t="s">
        <v>312</v>
      </c>
      <c r="BM182" s="140" t="s">
        <v>2148</v>
      </c>
    </row>
    <row r="183" spans="2:65" s="1" customFormat="1" x14ac:dyDescent="0.2">
      <c r="B183" s="33"/>
      <c r="D183" s="142" t="s">
        <v>216</v>
      </c>
      <c r="F183" s="143" t="s">
        <v>2149</v>
      </c>
      <c r="I183" s="144"/>
      <c r="L183" s="33"/>
      <c r="M183" s="145"/>
      <c r="T183" s="54"/>
      <c r="AT183" s="18" t="s">
        <v>216</v>
      </c>
      <c r="AU183" s="18" t="s">
        <v>85</v>
      </c>
    </row>
    <row r="184" spans="2:65" s="11" customFormat="1" ht="25.9" customHeight="1" x14ac:dyDescent="0.35">
      <c r="B184" s="117"/>
      <c r="D184" s="118" t="s">
        <v>74</v>
      </c>
      <c r="E184" s="119" t="s">
        <v>2150</v>
      </c>
      <c r="F184" s="119" t="s">
        <v>2151</v>
      </c>
      <c r="I184" s="120"/>
      <c r="J184" s="121">
        <f>BK184</f>
        <v>0</v>
      </c>
      <c r="L184" s="117"/>
      <c r="M184" s="122"/>
      <c r="P184" s="123">
        <f>P185</f>
        <v>0</v>
      </c>
      <c r="R184" s="123">
        <f>R185</f>
        <v>0</v>
      </c>
      <c r="T184" s="124">
        <f>T185</f>
        <v>0</v>
      </c>
      <c r="AR184" s="118" t="s">
        <v>240</v>
      </c>
      <c r="AT184" s="125" t="s">
        <v>74</v>
      </c>
      <c r="AU184" s="125" t="s">
        <v>75</v>
      </c>
      <c r="AY184" s="118" t="s">
        <v>208</v>
      </c>
      <c r="BK184" s="126">
        <f>BK185</f>
        <v>0</v>
      </c>
    </row>
    <row r="185" spans="2:65" s="11" customFormat="1" ht="22.75" customHeight="1" x14ac:dyDescent="0.25">
      <c r="B185" s="117"/>
      <c r="D185" s="118" t="s">
        <v>74</v>
      </c>
      <c r="E185" s="127" t="s">
        <v>2152</v>
      </c>
      <c r="F185" s="127" t="s">
        <v>2153</v>
      </c>
      <c r="I185" s="120"/>
      <c r="J185" s="128">
        <f>BK185</f>
        <v>0</v>
      </c>
      <c r="L185" s="117"/>
      <c r="M185" s="122"/>
      <c r="P185" s="123">
        <f>SUM(P186:P188)</f>
        <v>0</v>
      </c>
      <c r="R185" s="123">
        <f>SUM(R186:R188)</f>
        <v>0</v>
      </c>
      <c r="T185" s="124">
        <f>SUM(T186:T188)</f>
        <v>0</v>
      </c>
      <c r="AR185" s="118" t="s">
        <v>240</v>
      </c>
      <c r="AT185" s="125" t="s">
        <v>74</v>
      </c>
      <c r="AU185" s="125" t="s">
        <v>83</v>
      </c>
      <c r="AY185" s="118" t="s">
        <v>208</v>
      </c>
      <c r="BK185" s="126">
        <f>SUM(BK186:BK188)</f>
        <v>0</v>
      </c>
    </row>
    <row r="186" spans="2:65" s="1" customFormat="1" ht="15.75" customHeight="1" x14ac:dyDescent="0.2">
      <c r="B186" s="33"/>
      <c r="C186" s="129" t="s">
        <v>526</v>
      </c>
      <c r="D186" s="129" t="s">
        <v>210</v>
      </c>
      <c r="E186" s="130" t="s">
        <v>2154</v>
      </c>
      <c r="F186" s="131" t="s">
        <v>2155</v>
      </c>
      <c r="G186" s="132" t="s">
        <v>307</v>
      </c>
      <c r="H186" s="133">
        <v>1</v>
      </c>
      <c r="I186" s="134"/>
      <c r="J186" s="135">
        <f>ROUND(I186*H186,2)</f>
        <v>0</v>
      </c>
      <c r="K186" s="131" t="s">
        <v>213</v>
      </c>
      <c r="L186" s="33"/>
      <c r="M186" s="136" t="s">
        <v>19</v>
      </c>
      <c r="N186" s="137" t="s">
        <v>46</v>
      </c>
      <c r="P186" s="138">
        <f>O186*H186</f>
        <v>0</v>
      </c>
      <c r="Q186" s="138">
        <v>0</v>
      </c>
      <c r="R186" s="138">
        <f>Q186*H186</f>
        <v>0</v>
      </c>
      <c r="S186" s="138">
        <v>0</v>
      </c>
      <c r="T186" s="139">
        <f>S186*H186</f>
        <v>0</v>
      </c>
      <c r="AR186" s="140" t="s">
        <v>2156</v>
      </c>
      <c r="AT186" s="140" t="s">
        <v>210</v>
      </c>
      <c r="AU186" s="140" t="s">
        <v>85</v>
      </c>
      <c r="AY186" s="18" t="s">
        <v>208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8" t="s">
        <v>83</v>
      </c>
      <c r="BK186" s="141">
        <f>ROUND(I186*H186,2)</f>
        <v>0</v>
      </c>
      <c r="BL186" s="18" t="s">
        <v>2156</v>
      </c>
      <c r="BM186" s="140" t="s">
        <v>2157</v>
      </c>
    </row>
    <row r="187" spans="2:65" s="1" customFormat="1" x14ac:dyDescent="0.2">
      <c r="B187" s="33"/>
      <c r="D187" s="142" t="s">
        <v>216</v>
      </c>
      <c r="F187" s="143" t="s">
        <v>2158</v>
      </c>
      <c r="I187" s="144"/>
      <c r="L187" s="33"/>
      <c r="M187" s="145"/>
      <c r="T187" s="54"/>
      <c r="AT187" s="18" t="s">
        <v>216</v>
      </c>
      <c r="AU187" s="18" t="s">
        <v>85</v>
      </c>
    </row>
    <row r="188" spans="2:65" s="1" customFormat="1" ht="18" x14ac:dyDescent="0.2">
      <c r="B188" s="33"/>
      <c r="D188" s="147" t="s">
        <v>297</v>
      </c>
      <c r="F188" s="167" t="s">
        <v>2159</v>
      </c>
      <c r="I188" s="144"/>
      <c r="L188" s="33"/>
      <c r="M188" s="188"/>
      <c r="N188" s="189"/>
      <c r="O188" s="189"/>
      <c r="P188" s="189"/>
      <c r="Q188" s="189"/>
      <c r="R188" s="189"/>
      <c r="S188" s="189"/>
      <c r="T188" s="190"/>
      <c r="AT188" s="18" t="s">
        <v>297</v>
      </c>
      <c r="AU188" s="18" t="s">
        <v>85</v>
      </c>
    </row>
    <row r="189" spans="2:65" s="1" customFormat="1" ht="6.9" customHeight="1" x14ac:dyDescent="0.2">
      <c r="B189" s="42"/>
      <c r="C189" s="43"/>
      <c r="D189" s="43"/>
      <c r="E189" s="43"/>
      <c r="F189" s="43"/>
      <c r="G189" s="43"/>
      <c r="H189" s="43"/>
      <c r="I189" s="43"/>
      <c r="J189" s="43"/>
      <c r="K189" s="43"/>
      <c r="L189" s="33"/>
    </row>
  </sheetData>
  <sheetProtection algorithmName="SHA-512" hashValue="UeBSjf64Sh99wIc+ElpB9K8PfpCMgMoix/hWwVTqw3NCzluLeUjO0dkBpHMOS44UIM8cxQ+L+1UwW43uAY0lEg==" saltValue="p7a+Vle4BEKQtBljGiAJq7XSFKHpMzHUBkGvqXYt2X2EeNBlx6R6I16rqb3NFLm9YJn8ZN59sb9BWD5qHpMajg==" spinCount="100000" sheet="1" objects="1" scenarios="1" formatColumns="0" formatRows="0" autoFilter="0"/>
  <autoFilter ref="C90:K188" xr:uid="{00000000-0009-0000-0000-000003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300-000000000000}"/>
    <hyperlink ref="F101" r:id="rId2" xr:uid="{00000000-0004-0000-0300-000001000000}"/>
    <hyperlink ref="F103" r:id="rId3" xr:uid="{00000000-0004-0000-0300-000002000000}"/>
    <hyperlink ref="F106" r:id="rId4" xr:uid="{00000000-0004-0000-0300-000003000000}"/>
    <hyperlink ref="F108" r:id="rId5" xr:uid="{00000000-0004-0000-0300-000004000000}"/>
    <hyperlink ref="F110" r:id="rId6" xr:uid="{00000000-0004-0000-0300-000005000000}"/>
    <hyperlink ref="F113" r:id="rId7" xr:uid="{00000000-0004-0000-0300-000006000000}"/>
    <hyperlink ref="F116" r:id="rId8" xr:uid="{00000000-0004-0000-0300-000007000000}"/>
    <hyperlink ref="F120" r:id="rId9" xr:uid="{00000000-0004-0000-0300-000008000000}"/>
    <hyperlink ref="F122" r:id="rId10" xr:uid="{00000000-0004-0000-0300-000009000000}"/>
    <hyperlink ref="F124" r:id="rId11" xr:uid="{00000000-0004-0000-0300-00000A000000}"/>
    <hyperlink ref="F126" r:id="rId12" xr:uid="{00000000-0004-0000-0300-00000B000000}"/>
    <hyperlink ref="F128" r:id="rId13" xr:uid="{00000000-0004-0000-0300-00000C000000}"/>
    <hyperlink ref="F130" r:id="rId14" xr:uid="{00000000-0004-0000-0300-00000D000000}"/>
    <hyperlink ref="F132" r:id="rId15" xr:uid="{00000000-0004-0000-0300-00000E000000}"/>
    <hyperlink ref="F134" r:id="rId16" xr:uid="{00000000-0004-0000-0300-00000F000000}"/>
    <hyperlink ref="F136" r:id="rId17" xr:uid="{00000000-0004-0000-0300-000010000000}"/>
    <hyperlink ref="F138" r:id="rId18" xr:uid="{00000000-0004-0000-0300-000011000000}"/>
    <hyperlink ref="F141" r:id="rId19" xr:uid="{00000000-0004-0000-0300-000012000000}"/>
    <hyperlink ref="F143" r:id="rId20" xr:uid="{00000000-0004-0000-0300-000013000000}"/>
    <hyperlink ref="F145" r:id="rId21" xr:uid="{00000000-0004-0000-0300-000014000000}"/>
    <hyperlink ref="F147" r:id="rId22" xr:uid="{00000000-0004-0000-0300-000015000000}"/>
    <hyperlink ref="F149" r:id="rId23" xr:uid="{00000000-0004-0000-0300-000016000000}"/>
    <hyperlink ref="F151" r:id="rId24" xr:uid="{00000000-0004-0000-0300-000017000000}"/>
    <hyperlink ref="F153" r:id="rId25" xr:uid="{00000000-0004-0000-0300-000018000000}"/>
    <hyperlink ref="F155" r:id="rId26" xr:uid="{00000000-0004-0000-0300-000019000000}"/>
    <hyperlink ref="F158" r:id="rId27" xr:uid="{00000000-0004-0000-0300-00001A000000}"/>
    <hyperlink ref="F160" r:id="rId28" xr:uid="{00000000-0004-0000-0300-00001B000000}"/>
    <hyperlink ref="F171" r:id="rId29" xr:uid="{00000000-0004-0000-0300-00001C000000}"/>
    <hyperlink ref="F173" r:id="rId30" xr:uid="{00000000-0004-0000-0300-00001D000000}"/>
    <hyperlink ref="F176" r:id="rId31" xr:uid="{00000000-0004-0000-0300-00001E000000}"/>
    <hyperlink ref="F178" r:id="rId32" xr:uid="{00000000-0004-0000-0300-00001F000000}"/>
    <hyperlink ref="F180" r:id="rId33" xr:uid="{00000000-0004-0000-0300-000020000000}"/>
    <hyperlink ref="F183" r:id="rId34" xr:uid="{00000000-0004-0000-0300-000021000000}"/>
    <hyperlink ref="F187" r:id="rId35" xr:uid="{00000000-0004-0000-0300-00002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36"/>
  <sheetViews>
    <sheetView showGridLines="0" workbookViewId="0"/>
  </sheetViews>
  <sheetFormatPr defaultRowHeight="10" x14ac:dyDescent="0.2"/>
  <cols>
    <col min="1" max="1" width="8.109375" customWidth="1"/>
    <col min="2" max="2" width="1.109375" customWidth="1"/>
    <col min="3" max="3" width="4.109375" customWidth="1"/>
    <col min="4" max="4" width="4.33203125" customWidth="1"/>
    <col min="5" max="5" width="16.88671875" customWidth="1"/>
    <col min="6" max="6" width="99" customWidth="1"/>
    <col min="7" max="7" width="7.33203125" customWidth="1"/>
    <col min="8" max="8" width="13.6640625" customWidth="1"/>
    <col min="9" max="9" width="15.44140625" customWidth="1"/>
    <col min="10" max="11" width="21.88671875" customWidth="1"/>
    <col min="12" max="12" width="9.109375" customWidth="1"/>
    <col min="13" max="13" width="10.5546875" hidden="1" customWidth="1"/>
    <col min="14" max="14" width="9.109375" hidden="1"/>
    <col min="15" max="20" width="13.88671875" hidden="1" customWidth="1"/>
    <col min="21" max="21" width="16" hidden="1" customWidth="1"/>
    <col min="22" max="22" width="12.109375" customWidth="1"/>
    <col min="23" max="23" width="16" customWidth="1"/>
    <col min="24" max="24" width="12.109375" customWidth="1"/>
    <col min="25" max="25" width="14.6640625" customWidth="1"/>
    <col min="26" max="26" width="10.88671875" customWidth="1"/>
    <col min="27" max="27" width="14.6640625" customWidth="1"/>
    <col min="28" max="28" width="16" customWidth="1"/>
    <col min="29" max="29" width="10.88671875" customWidth="1"/>
    <col min="30" max="30" width="14.6640625" customWidth="1"/>
    <col min="31" max="31" width="16" customWidth="1"/>
    <col min="44" max="65" width="9.109375" hidden="1"/>
  </cols>
  <sheetData>
    <row r="2" spans="2:46" ht="37" customHeight="1" x14ac:dyDescent="0.2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8" t="s">
        <v>94</v>
      </c>
    </row>
    <row r="3" spans="2:46" ht="6.9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2:46" ht="24.9" customHeight="1" x14ac:dyDescent="0.2">
      <c r="B4" s="21"/>
      <c r="D4" s="22" t="s">
        <v>114</v>
      </c>
      <c r="L4" s="21"/>
      <c r="M4" s="87" t="s">
        <v>10</v>
      </c>
      <c r="AT4" s="18" t="s">
        <v>4</v>
      </c>
    </row>
    <row r="5" spans="2:46" ht="6.9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5.75" customHeight="1" x14ac:dyDescent="0.2">
      <c r="B7" s="21"/>
      <c r="E7" s="322" t="str">
        <f>'Rekapitulace stavby'!K6</f>
        <v>Informační centrum - Kostelní 18, Ústí nad Orlicí</v>
      </c>
      <c r="F7" s="323"/>
      <c r="G7" s="323"/>
      <c r="H7" s="323"/>
      <c r="L7" s="21"/>
    </row>
    <row r="8" spans="2:46" s="1" customFormat="1" ht="12" customHeight="1" x14ac:dyDescent="0.2">
      <c r="B8" s="33"/>
      <c r="D8" s="28" t="s">
        <v>129</v>
      </c>
      <c r="L8" s="33"/>
    </row>
    <row r="9" spans="2:46" s="1" customFormat="1" ht="15.75" customHeight="1" x14ac:dyDescent="0.2">
      <c r="B9" s="33"/>
      <c r="E9" s="312" t="s">
        <v>2160</v>
      </c>
      <c r="F9" s="321"/>
      <c r="G9" s="321"/>
      <c r="H9" s="321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 x14ac:dyDescent="0.2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Vyplň údaj</v>
      </c>
      <c r="L12" s="33"/>
    </row>
    <row r="13" spans="2:46" s="1" customFormat="1" ht="10.75" customHeight="1" x14ac:dyDescent="0.2">
      <c r="B13" s="33"/>
      <c r="L13" s="33"/>
    </row>
    <row r="14" spans="2:46" s="1" customFormat="1" ht="12" customHeight="1" x14ac:dyDescent="0.2">
      <c r="B14" s="33"/>
      <c r="D14" s="28" t="s">
        <v>24</v>
      </c>
      <c r="I14" s="28" t="s">
        <v>25</v>
      </c>
      <c r="J14" s="26" t="s">
        <v>26</v>
      </c>
      <c r="L14" s="33"/>
    </row>
    <row r="15" spans="2:46" s="1" customFormat="1" ht="18" customHeight="1" x14ac:dyDescent="0.2">
      <c r="B15" s="33"/>
      <c r="E15" s="26" t="s">
        <v>27</v>
      </c>
      <c r="I15" s="28" t="s">
        <v>28</v>
      </c>
      <c r="J15" s="26" t="s">
        <v>29</v>
      </c>
      <c r="L15" s="33"/>
    </row>
    <row r="16" spans="2:46" s="1" customFormat="1" ht="6.9" customHeight="1" x14ac:dyDescent="0.2">
      <c r="B16" s="33"/>
      <c r="L16" s="33"/>
    </row>
    <row r="17" spans="2:12" s="1" customFormat="1" ht="12" customHeight="1" x14ac:dyDescent="0.2">
      <c r="B17" s="33"/>
      <c r="D17" s="28" t="s">
        <v>30</v>
      </c>
      <c r="I17" s="28" t="s">
        <v>25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24" t="str">
        <f>'Rekapitulace stavby'!E14</f>
        <v>Vyplň údaj</v>
      </c>
      <c r="F18" s="295"/>
      <c r="G18" s="295"/>
      <c r="H18" s="295"/>
      <c r="I18" s="28" t="s">
        <v>28</v>
      </c>
      <c r="J18" s="29" t="str">
        <f>'Rekapitulace stavby'!AN14</f>
        <v>Vyplň údaj</v>
      </c>
      <c r="L18" s="33"/>
    </row>
    <row r="19" spans="2:12" s="1" customFormat="1" ht="6.9" customHeight="1" x14ac:dyDescent="0.2">
      <c r="B19" s="33"/>
      <c r="L19" s="33"/>
    </row>
    <row r="20" spans="2:12" s="1" customFormat="1" ht="12" customHeight="1" x14ac:dyDescent="0.2">
      <c r="B20" s="33"/>
      <c r="D20" s="28" t="s">
        <v>32</v>
      </c>
      <c r="I20" s="28" t="s">
        <v>25</v>
      </c>
      <c r="J20" s="26" t="s">
        <v>33</v>
      </c>
      <c r="L20" s="33"/>
    </row>
    <row r="21" spans="2:12" s="1" customFormat="1" ht="18" customHeight="1" x14ac:dyDescent="0.2">
      <c r="B21" s="33"/>
      <c r="E21" s="26" t="s">
        <v>34</v>
      </c>
      <c r="I21" s="28" t="s">
        <v>28</v>
      </c>
      <c r="J21" s="26" t="s">
        <v>19</v>
      </c>
      <c r="L21" s="33"/>
    </row>
    <row r="22" spans="2:12" s="1" customFormat="1" ht="6.9" customHeight="1" x14ac:dyDescent="0.2">
      <c r="B22" s="33"/>
      <c r="L22" s="33"/>
    </row>
    <row r="23" spans="2:12" s="1" customFormat="1" ht="12" customHeight="1" x14ac:dyDescent="0.2">
      <c r="B23" s="33"/>
      <c r="D23" s="28" t="s">
        <v>36</v>
      </c>
      <c r="I23" s="28" t="s">
        <v>25</v>
      </c>
      <c r="J23" s="26" t="s">
        <v>37</v>
      </c>
      <c r="L23" s="33"/>
    </row>
    <row r="24" spans="2:12" s="1" customFormat="1" ht="18" customHeight="1" x14ac:dyDescent="0.2">
      <c r="B24" s="33"/>
      <c r="E24" s="26" t="s">
        <v>38</v>
      </c>
      <c r="I24" s="28" t="s">
        <v>28</v>
      </c>
      <c r="J24" s="26" t="s">
        <v>19</v>
      </c>
      <c r="L24" s="33"/>
    </row>
    <row r="25" spans="2:12" s="1" customFormat="1" ht="6.9" customHeight="1" x14ac:dyDescent="0.2">
      <c r="B25" s="33"/>
      <c r="L25" s="33"/>
    </row>
    <row r="26" spans="2:12" s="1" customFormat="1" ht="12" customHeight="1" x14ac:dyDescent="0.2">
      <c r="B26" s="33"/>
      <c r="D26" s="28" t="s">
        <v>39</v>
      </c>
      <c r="L26" s="33"/>
    </row>
    <row r="27" spans="2:12" s="7" customFormat="1" ht="15.75" customHeight="1" x14ac:dyDescent="0.2">
      <c r="B27" s="88"/>
      <c r="E27" s="299" t="s">
        <v>19</v>
      </c>
      <c r="F27" s="299"/>
      <c r="G27" s="299"/>
      <c r="H27" s="299"/>
      <c r="L27" s="88"/>
    </row>
    <row r="28" spans="2:12" s="1" customFormat="1" ht="6.9" customHeight="1" x14ac:dyDescent="0.2">
      <c r="B28" s="33"/>
      <c r="L28" s="33"/>
    </row>
    <row r="29" spans="2:12" s="1" customFormat="1" ht="6.9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4" customHeight="1" x14ac:dyDescent="0.2">
      <c r="B30" s="33"/>
      <c r="D30" s="89" t="s">
        <v>41</v>
      </c>
      <c r="J30" s="64">
        <f>ROUND(J87, 2)</f>
        <v>0</v>
      </c>
      <c r="L30" s="33"/>
    </row>
    <row r="31" spans="2:12" s="1" customFormat="1" ht="6.9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" customHeight="1" x14ac:dyDescent="0.2">
      <c r="B33" s="33"/>
      <c r="D33" s="53" t="s">
        <v>45</v>
      </c>
      <c r="E33" s="28" t="s">
        <v>46</v>
      </c>
      <c r="F33" s="90">
        <f>ROUND((SUM(BE87:BE235)),  2)</f>
        <v>0</v>
      </c>
      <c r="I33" s="91">
        <v>0.21</v>
      </c>
      <c r="J33" s="90">
        <f>ROUND(((SUM(BE87:BE235))*I33),  2)</f>
        <v>0</v>
      </c>
      <c r="L33" s="33"/>
    </row>
    <row r="34" spans="2:12" s="1" customFormat="1" ht="14.4" customHeight="1" x14ac:dyDescent="0.2">
      <c r="B34" s="33"/>
      <c r="E34" s="28" t="s">
        <v>47</v>
      </c>
      <c r="F34" s="90">
        <f>ROUND((SUM(BF87:BF235)),  2)</f>
        <v>0</v>
      </c>
      <c r="I34" s="91">
        <v>0.12</v>
      </c>
      <c r="J34" s="90">
        <f>ROUND(((SUM(BF87:BF235))*I34),  2)</f>
        <v>0</v>
      </c>
      <c r="L34" s="33"/>
    </row>
    <row r="35" spans="2:12" s="1" customFormat="1" ht="14.4" hidden="1" customHeight="1" x14ac:dyDescent="0.2">
      <c r="B35" s="33"/>
      <c r="E35" s="28" t="s">
        <v>48</v>
      </c>
      <c r="F35" s="90">
        <f>ROUND((SUM(BG87:BG235)),  2)</f>
        <v>0</v>
      </c>
      <c r="I35" s="91">
        <v>0.21</v>
      </c>
      <c r="J35" s="90">
        <f>0</f>
        <v>0</v>
      </c>
      <c r="L35" s="33"/>
    </row>
    <row r="36" spans="2:12" s="1" customFormat="1" ht="14.4" hidden="1" customHeight="1" x14ac:dyDescent="0.2">
      <c r="B36" s="33"/>
      <c r="E36" s="28" t="s">
        <v>49</v>
      </c>
      <c r="F36" s="90">
        <f>ROUND((SUM(BH87:BH235)),  2)</f>
        <v>0</v>
      </c>
      <c r="I36" s="91">
        <v>0.12</v>
      </c>
      <c r="J36" s="90">
        <f>0</f>
        <v>0</v>
      </c>
      <c r="L36" s="33"/>
    </row>
    <row r="37" spans="2:12" s="1" customFormat="1" ht="14.4" hidden="1" customHeight="1" x14ac:dyDescent="0.2">
      <c r="B37" s="33"/>
      <c r="E37" s="28" t="s">
        <v>50</v>
      </c>
      <c r="F37" s="90">
        <f>ROUND((SUM(BI87:BI235)),  2)</f>
        <v>0</v>
      </c>
      <c r="I37" s="91">
        <v>0</v>
      </c>
      <c r="J37" s="90">
        <f>0</f>
        <v>0</v>
      </c>
      <c r="L37" s="33"/>
    </row>
    <row r="38" spans="2:12" s="1" customFormat="1" ht="6.9" customHeight="1" x14ac:dyDescent="0.2">
      <c r="B38" s="33"/>
      <c r="L38" s="33"/>
    </row>
    <row r="39" spans="2:12" s="1" customFormat="1" ht="25.4" customHeight="1" x14ac:dyDescent="0.2">
      <c r="B39" s="33"/>
      <c r="C39" s="92"/>
      <c r="D39" s="93" t="s">
        <v>51</v>
      </c>
      <c r="E39" s="55"/>
      <c r="F39" s="55"/>
      <c r="G39" s="94" t="s">
        <v>52</v>
      </c>
      <c r="H39" s="95" t="s">
        <v>53</v>
      </c>
      <c r="I39" s="55"/>
      <c r="J39" s="96">
        <f>SUM(J30:J37)</f>
        <v>0</v>
      </c>
      <c r="K39" s="97"/>
      <c r="L39" s="33"/>
    </row>
    <row r="40" spans="2:12" s="1" customFormat="1" ht="14.4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 x14ac:dyDescent="0.2">
      <c r="B45" s="33"/>
      <c r="C45" s="22" t="s">
        <v>167</v>
      </c>
      <c r="L45" s="33"/>
    </row>
    <row r="46" spans="2:12" s="1" customFormat="1" ht="6.9" customHeight="1" x14ac:dyDescent="0.2">
      <c r="B46" s="33"/>
      <c r="L46" s="33"/>
    </row>
    <row r="47" spans="2:12" s="1" customFormat="1" ht="12" customHeight="1" x14ac:dyDescent="0.2">
      <c r="B47" s="33"/>
      <c r="C47" s="28" t="s">
        <v>16</v>
      </c>
      <c r="L47" s="33"/>
    </row>
    <row r="48" spans="2:12" s="1" customFormat="1" ht="15.75" customHeight="1" x14ac:dyDescent="0.2">
      <c r="B48" s="33"/>
      <c r="E48" s="322" t="str">
        <f>E7</f>
        <v>Informační centrum - Kostelní 18, Ústí nad Orlicí</v>
      </c>
      <c r="F48" s="323"/>
      <c r="G48" s="323"/>
      <c r="H48" s="323"/>
      <c r="L48" s="33"/>
    </row>
    <row r="49" spans="2:47" s="1" customFormat="1" ht="12" customHeight="1" x14ac:dyDescent="0.2">
      <c r="B49" s="33"/>
      <c r="C49" s="28" t="s">
        <v>129</v>
      </c>
      <c r="L49" s="33"/>
    </row>
    <row r="50" spans="2:47" s="1" customFormat="1" ht="15.75" customHeight="1" x14ac:dyDescent="0.2">
      <c r="B50" s="33"/>
      <c r="E50" s="312" t="str">
        <f>E9</f>
        <v>1.04 - Vzduchotechnika</v>
      </c>
      <c r="F50" s="321"/>
      <c r="G50" s="321"/>
      <c r="H50" s="321"/>
      <c r="L50" s="33"/>
    </row>
    <row r="51" spans="2:47" s="1" customFormat="1" ht="6.9" customHeight="1" x14ac:dyDescent="0.2">
      <c r="B51" s="33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Ústí nad Orlicí</v>
      </c>
      <c r="I52" s="28" t="s">
        <v>23</v>
      </c>
      <c r="J52" s="50" t="str">
        <f>IF(J12="","",J12)</f>
        <v>Vyplň údaj</v>
      </c>
      <c r="L52" s="33"/>
    </row>
    <row r="53" spans="2:47" s="1" customFormat="1" ht="6.9" customHeight="1" x14ac:dyDescent="0.2">
      <c r="B53" s="33"/>
      <c r="L53" s="33"/>
    </row>
    <row r="54" spans="2:47" s="1" customFormat="1" ht="37.5" customHeight="1" x14ac:dyDescent="0.2">
      <c r="B54" s="33"/>
      <c r="C54" s="28" t="s">
        <v>24</v>
      </c>
      <c r="F54" s="26" t="str">
        <f>E15</f>
        <v>Město Ústí nad Orlicí, Sychrova 16,Ústí nad Orlicí</v>
      </c>
      <c r="I54" s="28" t="s">
        <v>32</v>
      </c>
      <c r="J54" s="31" t="str">
        <f>E21</f>
        <v>Ing. Ondrej Balážik, Palackého tř. 72, 612 00 Brno</v>
      </c>
      <c r="L54" s="33"/>
    </row>
    <row r="55" spans="2:47" s="1" customFormat="1" ht="24" customHeight="1" x14ac:dyDescent="0.2">
      <c r="B55" s="33"/>
      <c r="C55" s="28" t="s">
        <v>30</v>
      </c>
      <c r="F55" s="26" t="str">
        <f>IF(E18="","",E18)</f>
        <v>Vyplň údaj</v>
      </c>
      <c r="I55" s="28" t="s">
        <v>36</v>
      </c>
      <c r="J55" s="31" t="str">
        <f>E24</f>
        <v>Petr Krčál, Dukelská 973, 564 01 Žamberk</v>
      </c>
      <c r="L55" s="33"/>
    </row>
    <row r="56" spans="2:47" s="1" customFormat="1" ht="10.4" customHeight="1" x14ac:dyDescent="0.2">
      <c r="B56" s="33"/>
      <c r="L56" s="33"/>
    </row>
    <row r="57" spans="2:47" s="1" customFormat="1" ht="29.25" customHeight="1" x14ac:dyDescent="0.2">
      <c r="B57" s="33"/>
      <c r="C57" s="98" t="s">
        <v>168</v>
      </c>
      <c r="D57" s="92"/>
      <c r="E57" s="92"/>
      <c r="F57" s="92"/>
      <c r="G57" s="92"/>
      <c r="H57" s="92"/>
      <c r="I57" s="92"/>
      <c r="J57" s="99" t="s">
        <v>169</v>
      </c>
      <c r="K57" s="92"/>
      <c r="L57" s="33"/>
    </row>
    <row r="58" spans="2:47" s="1" customFormat="1" ht="10.4" customHeight="1" x14ac:dyDescent="0.2">
      <c r="B58" s="33"/>
      <c r="L58" s="33"/>
    </row>
    <row r="59" spans="2:47" s="1" customFormat="1" ht="22.75" customHeight="1" x14ac:dyDescent="0.2">
      <c r="B59" s="33"/>
      <c r="C59" s="100" t="s">
        <v>73</v>
      </c>
      <c r="J59" s="64">
        <f>J87</f>
        <v>0</v>
      </c>
      <c r="L59" s="33"/>
      <c r="AU59" s="18" t="s">
        <v>170</v>
      </c>
    </row>
    <row r="60" spans="2:47" s="8" customFormat="1" ht="24.9" customHeight="1" x14ac:dyDescent="0.2">
      <c r="B60" s="101"/>
      <c r="D60" s="102" t="s">
        <v>171</v>
      </c>
      <c r="E60" s="103"/>
      <c r="F60" s="103"/>
      <c r="G60" s="103"/>
      <c r="H60" s="103"/>
      <c r="I60" s="103"/>
      <c r="J60" s="104">
        <f>J88</f>
        <v>0</v>
      </c>
      <c r="L60" s="101"/>
    </row>
    <row r="61" spans="2:47" s="9" customFormat="1" ht="20" customHeight="1" x14ac:dyDescent="0.2">
      <c r="B61" s="105"/>
      <c r="D61" s="106" t="s">
        <v>174</v>
      </c>
      <c r="E61" s="107"/>
      <c r="F61" s="107"/>
      <c r="G61" s="107"/>
      <c r="H61" s="107"/>
      <c r="I61" s="107"/>
      <c r="J61" s="108">
        <f>J89</f>
        <v>0</v>
      </c>
      <c r="L61" s="105"/>
    </row>
    <row r="62" spans="2:47" s="9" customFormat="1" ht="20" customHeight="1" x14ac:dyDescent="0.2">
      <c r="B62" s="105"/>
      <c r="D62" s="106" t="s">
        <v>177</v>
      </c>
      <c r="E62" s="107"/>
      <c r="F62" s="107"/>
      <c r="G62" s="107"/>
      <c r="H62" s="107"/>
      <c r="I62" s="107"/>
      <c r="J62" s="108">
        <f>J96</f>
        <v>0</v>
      </c>
      <c r="L62" s="105"/>
    </row>
    <row r="63" spans="2:47" s="9" customFormat="1" ht="20" customHeight="1" x14ac:dyDescent="0.2">
      <c r="B63" s="105"/>
      <c r="D63" s="106" t="s">
        <v>178</v>
      </c>
      <c r="E63" s="107"/>
      <c r="F63" s="107"/>
      <c r="G63" s="107"/>
      <c r="H63" s="107"/>
      <c r="I63" s="107"/>
      <c r="J63" s="108">
        <f>J102</f>
        <v>0</v>
      </c>
      <c r="L63" s="105"/>
    </row>
    <row r="64" spans="2:47" s="9" customFormat="1" ht="20" customHeight="1" x14ac:dyDescent="0.2">
      <c r="B64" s="105"/>
      <c r="D64" s="106" t="s">
        <v>179</v>
      </c>
      <c r="E64" s="107"/>
      <c r="F64" s="107"/>
      <c r="G64" s="107"/>
      <c r="H64" s="107"/>
      <c r="I64" s="107"/>
      <c r="J64" s="108">
        <f>J125</f>
        <v>0</v>
      </c>
      <c r="L64" s="105"/>
    </row>
    <row r="65" spans="2:12" s="9" customFormat="1" ht="20" customHeight="1" x14ac:dyDescent="0.2">
      <c r="B65" s="105"/>
      <c r="D65" s="106" t="s">
        <v>180</v>
      </c>
      <c r="E65" s="107"/>
      <c r="F65" s="107"/>
      <c r="G65" s="107"/>
      <c r="H65" s="107"/>
      <c r="I65" s="107"/>
      <c r="J65" s="108">
        <f>J135</f>
        <v>0</v>
      </c>
      <c r="L65" s="105"/>
    </row>
    <row r="66" spans="2:12" s="8" customFormat="1" ht="24.9" customHeight="1" x14ac:dyDescent="0.2">
      <c r="B66" s="101"/>
      <c r="D66" s="102" t="s">
        <v>181</v>
      </c>
      <c r="E66" s="103"/>
      <c r="F66" s="103"/>
      <c r="G66" s="103"/>
      <c r="H66" s="103"/>
      <c r="I66" s="103"/>
      <c r="J66" s="104">
        <f>J138</f>
        <v>0</v>
      </c>
      <c r="L66" s="101"/>
    </row>
    <row r="67" spans="2:12" s="9" customFormat="1" ht="20" customHeight="1" x14ac:dyDescent="0.2">
      <c r="B67" s="105"/>
      <c r="D67" s="106" t="s">
        <v>184</v>
      </c>
      <c r="E67" s="107"/>
      <c r="F67" s="107"/>
      <c r="G67" s="107"/>
      <c r="H67" s="107"/>
      <c r="I67" s="107"/>
      <c r="J67" s="108">
        <f>J139</f>
        <v>0</v>
      </c>
      <c r="L67" s="105"/>
    </row>
    <row r="68" spans="2:12" s="1" customFormat="1" ht="21.75" customHeight="1" x14ac:dyDescent="0.2">
      <c r="B68" s="33"/>
      <c r="L68" s="33"/>
    </row>
    <row r="69" spans="2:12" s="1" customFormat="1" ht="6.9" customHeight="1" x14ac:dyDescent="0.2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" customHeight="1" x14ac:dyDescent="0.2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" customHeight="1" x14ac:dyDescent="0.2">
      <c r="B74" s="33"/>
      <c r="C74" s="22" t="s">
        <v>193</v>
      </c>
      <c r="L74" s="33"/>
    </row>
    <row r="75" spans="2:12" s="1" customFormat="1" ht="6.9" customHeight="1" x14ac:dyDescent="0.2">
      <c r="B75" s="33"/>
      <c r="L75" s="33"/>
    </row>
    <row r="76" spans="2:12" s="1" customFormat="1" ht="12" customHeight="1" x14ac:dyDescent="0.2">
      <c r="B76" s="33"/>
      <c r="C76" s="28" t="s">
        <v>16</v>
      </c>
      <c r="L76" s="33"/>
    </row>
    <row r="77" spans="2:12" s="1" customFormat="1" ht="15.75" customHeight="1" x14ac:dyDescent="0.2">
      <c r="B77" s="33"/>
      <c r="E77" s="322" t="str">
        <f>E7</f>
        <v>Informační centrum - Kostelní 18, Ústí nad Orlicí</v>
      </c>
      <c r="F77" s="323"/>
      <c r="G77" s="323"/>
      <c r="H77" s="323"/>
      <c r="L77" s="33"/>
    </row>
    <row r="78" spans="2:12" s="1" customFormat="1" ht="12" customHeight="1" x14ac:dyDescent="0.2">
      <c r="B78" s="33"/>
      <c r="C78" s="28" t="s">
        <v>129</v>
      </c>
      <c r="L78" s="33"/>
    </row>
    <row r="79" spans="2:12" s="1" customFormat="1" ht="15.75" customHeight="1" x14ac:dyDescent="0.2">
      <c r="B79" s="33"/>
      <c r="E79" s="312" t="str">
        <f>E9</f>
        <v>1.04 - Vzduchotechnika</v>
      </c>
      <c r="F79" s="321"/>
      <c r="G79" s="321"/>
      <c r="H79" s="321"/>
      <c r="L79" s="33"/>
    </row>
    <row r="80" spans="2:12" s="1" customFormat="1" ht="6.9" customHeight="1" x14ac:dyDescent="0.2">
      <c r="B80" s="33"/>
      <c r="L80" s="33"/>
    </row>
    <row r="81" spans="2:65" s="1" customFormat="1" ht="12" customHeight="1" x14ac:dyDescent="0.2">
      <c r="B81" s="33"/>
      <c r="C81" s="28" t="s">
        <v>21</v>
      </c>
      <c r="F81" s="26" t="str">
        <f>F12</f>
        <v>Ústí nad Orlicí</v>
      </c>
      <c r="I81" s="28" t="s">
        <v>23</v>
      </c>
      <c r="J81" s="50" t="str">
        <f>IF(J12="","",J12)</f>
        <v>Vyplň údaj</v>
      </c>
      <c r="L81" s="33"/>
    </row>
    <row r="82" spans="2:65" s="1" customFormat="1" ht="6.9" customHeight="1" x14ac:dyDescent="0.2">
      <c r="B82" s="33"/>
      <c r="L82" s="33"/>
    </row>
    <row r="83" spans="2:65" s="1" customFormat="1" ht="37.5" customHeight="1" x14ac:dyDescent="0.2">
      <c r="B83" s="33"/>
      <c r="C83" s="28" t="s">
        <v>24</v>
      </c>
      <c r="F83" s="26" t="str">
        <f>E15</f>
        <v>Město Ústí nad Orlicí, Sychrova 16,Ústí nad Orlicí</v>
      </c>
      <c r="I83" s="28" t="s">
        <v>32</v>
      </c>
      <c r="J83" s="31" t="str">
        <f>E21</f>
        <v>Ing. Ondrej Balážik, Palackého tř. 72, 612 00 Brno</v>
      </c>
      <c r="L83" s="33"/>
    </row>
    <row r="84" spans="2:65" s="1" customFormat="1" ht="24" customHeight="1" x14ac:dyDescent="0.2">
      <c r="B84" s="33"/>
      <c r="C84" s="28" t="s">
        <v>30</v>
      </c>
      <c r="F84" s="26" t="str">
        <f>IF(E18="","",E18)</f>
        <v>Vyplň údaj</v>
      </c>
      <c r="I84" s="28" t="s">
        <v>36</v>
      </c>
      <c r="J84" s="31" t="str">
        <f>E24</f>
        <v>Petr Krčál, Dukelská 973, 564 01 Žamberk</v>
      </c>
      <c r="L84" s="33"/>
    </row>
    <row r="85" spans="2:65" s="1" customFormat="1" ht="10.4" customHeight="1" x14ac:dyDescent="0.2">
      <c r="B85" s="33"/>
      <c r="L85" s="33"/>
    </row>
    <row r="86" spans="2:65" s="10" customFormat="1" ht="29.25" customHeight="1" x14ac:dyDescent="0.2">
      <c r="B86" s="109"/>
      <c r="C86" s="110" t="s">
        <v>194</v>
      </c>
      <c r="D86" s="111" t="s">
        <v>60</v>
      </c>
      <c r="E86" s="111" t="s">
        <v>56</v>
      </c>
      <c r="F86" s="111" t="s">
        <v>57</v>
      </c>
      <c r="G86" s="111" t="s">
        <v>195</v>
      </c>
      <c r="H86" s="111" t="s">
        <v>196</v>
      </c>
      <c r="I86" s="111" t="s">
        <v>197</v>
      </c>
      <c r="J86" s="111" t="s">
        <v>169</v>
      </c>
      <c r="K86" s="112" t="s">
        <v>198</v>
      </c>
      <c r="L86" s="109"/>
      <c r="M86" s="57" t="s">
        <v>19</v>
      </c>
      <c r="N86" s="58" t="s">
        <v>45</v>
      </c>
      <c r="O86" s="58" t="s">
        <v>199</v>
      </c>
      <c r="P86" s="58" t="s">
        <v>200</v>
      </c>
      <c r="Q86" s="58" t="s">
        <v>201</v>
      </c>
      <c r="R86" s="58" t="s">
        <v>202</v>
      </c>
      <c r="S86" s="58" t="s">
        <v>203</v>
      </c>
      <c r="T86" s="59" t="s">
        <v>204</v>
      </c>
    </row>
    <row r="87" spans="2:65" s="1" customFormat="1" ht="22.75" customHeight="1" x14ac:dyDescent="0.35">
      <c r="B87" s="33"/>
      <c r="C87" s="62" t="s">
        <v>205</v>
      </c>
      <c r="J87" s="113">
        <f>BK87</f>
        <v>0</v>
      </c>
      <c r="L87" s="33"/>
      <c r="M87" s="60"/>
      <c r="N87" s="51"/>
      <c r="O87" s="51"/>
      <c r="P87" s="114">
        <f>P88+P138</f>
        <v>0</v>
      </c>
      <c r="Q87" s="51"/>
      <c r="R87" s="114">
        <f>R88+R138</f>
        <v>1.1838139999999999</v>
      </c>
      <c r="S87" s="51"/>
      <c r="T87" s="115">
        <f>T88+T138</f>
        <v>1.0165</v>
      </c>
      <c r="AT87" s="18" t="s">
        <v>74</v>
      </c>
      <c r="AU87" s="18" t="s">
        <v>170</v>
      </c>
      <c r="BK87" s="116">
        <f>BK88+BK138</f>
        <v>0</v>
      </c>
    </row>
    <row r="88" spans="2:65" s="11" customFormat="1" ht="25.9" customHeight="1" x14ac:dyDescent="0.35">
      <c r="B88" s="117"/>
      <c r="D88" s="118" t="s">
        <v>74</v>
      </c>
      <c r="E88" s="119" t="s">
        <v>206</v>
      </c>
      <c r="F88" s="119" t="s">
        <v>207</v>
      </c>
      <c r="I88" s="120"/>
      <c r="J88" s="121">
        <f>BK88</f>
        <v>0</v>
      </c>
      <c r="L88" s="117"/>
      <c r="M88" s="122"/>
      <c r="P88" s="123">
        <f>P89+P96+P102+P125+P135</f>
        <v>0</v>
      </c>
      <c r="R88" s="123">
        <f>R89+R96+R102+R125+R135</f>
        <v>0.93707399999999996</v>
      </c>
      <c r="T88" s="124">
        <f>T89+T96+T102+T125+T135</f>
        <v>1.0165</v>
      </c>
      <c r="AR88" s="118" t="s">
        <v>83</v>
      </c>
      <c r="AT88" s="125" t="s">
        <v>74</v>
      </c>
      <c r="AU88" s="125" t="s">
        <v>75</v>
      </c>
      <c r="AY88" s="118" t="s">
        <v>208</v>
      </c>
      <c r="BK88" s="126">
        <f>BK89+BK96+BK102+BK125+BK135</f>
        <v>0</v>
      </c>
    </row>
    <row r="89" spans="2:65" s="11" customFormat="1" ht="22.75" customHeight="1" x14ac:dyDescent="0.25">
      <c r="B89" s="117"/>
      <c r="D89" s="118" t="s">
        <v>74</v>
      </c>
      <c r="E89" s="127" t="s">
        <v>227</v>
      </c>
      <c r="F89" s="127" t="s">
        <v>303</v>
      </c>
      <c r="I89" s="120"/>
      <c r="J89" s="128">
        <f>BK89</f>
        <v>0</v>
      </c>
      <c r="L89" s="117"/>
      <c r="M89" s="122"/>
      <c r="P89" s="123">
        <f>SUM(P90:P95)</f>
        <v>0</v>
      </c>
      <c r="R89" s="123">
        <f>SUM(R90:R95)</f>
        <v>0.88846000000000003</v>
      </c>
      <c r="T89" s="124">
        <f>SUM(T90:T95)</f>
        <v>0</v>
      </c>
      <c r="AR89" s="118" t="s">
        <v>83</v>
      </c>
      <c r="AT89" s="125" t="s">
        <v>74</v>
      </c>
      <c r="AU89" s="125" t="s">
        <v>83</v>
      </c>
      <c r="AY89" s="118" t="s">
        <v>208</v>
      </c>
      <c r="BK89" s="126">
        <f>SUM(BK90:BK95)</f>
        <v>0</v>
      </c>
    </row>
    <row r="90" spans="2:65" s="1" customFormat="1" ht="24.75" customHeight="1" x14ac:dyDescent="0.2">
      <c r="B90" s="33"/>
      <c r="C90" s="129" t="s">
        <v>83</v>
      </c>
      <c r="D90" s="129" t="s">
        <v>210</v>
      </c>
      <c r="E90" s="130" t="s">
        <v>2161</v>
      </c>
      <c r="F90" s="131" t="s">
        <v>2162</v>
      </c>
      <c r="G90" s="132" t="s">
        <v>307</v>
      </c>
      <c r="H90" s="133">
        <v>6</v>
      </c>
      <c r="I90" s="134"/>
      <c r="J90" s="135">
        <f>ROUND(I90*H90,2)</f>
        <v>0</v>
      </c>
      <c r="K90" s="131" t="s">
        <v>213</v>
      </c>
      <c r="L90" s="33"/>
      <c r="M90" s="136" t="s">
        <v>19</v>
      </c>
      <c r="N90" s="137" t="s">
        <v>46</v>
      </c>
      <c r="P90" s="138">
        <f>O90*H90</f>
        <v>0</v>
      </c>
      <c r="Q90" s="138">
        <v>1.8929999999999999E-2</v>
      </c>
      <c r="R90" s="138">
        <f>Q90*H90</f>
        <v>0.11357999999999999</v>
      </c>
      <c r="S90" s="138">
        <v>0</v>
      </c>
      <c r="T90" s="139">
        <f>S90*H90</f>
        <v>0</v>
      </c>
      <c r="AR90" s="140" t="s">
        <v>214</v>
      </c>
      <c r="AT90" s="140" t="s">
        <v>210</v>
      </c>
      <c r="AU90" s="140" t="s">
        <v>85</v>
      </c>
      <c r="AY90" s="18" t="s">
        <v>208</v>
      </c>
      <c r="BE90" s="141">
        <f>IF(N90="základní",J90,0)</f>
        <v>0</v>
      </c>
      <c r="BF90" s="141">
        <f>IF(N90="snížená",J90,0)</f>
        <v>0</v>
      </c>
      <c r="BG90" s="141">
        <f>IF(N90="zákl. přenesená",J90,0)</f>
        <v>0</v>
      </c>
      <c r="BH90" s="141">
        <f>IF(N90="sníž. přenesená",J90,0)</f>
        <v>0</v>
      </c>
      <c r="BI90" s="141">
        <f>IF(N90="nulová",J90,0)</f>
        <v>0</v>
      </c>
      <c r="BJ90" s="18" t="s">
        <v>83</v>
      </c>
      <c r="BK90" s="141">
        <f>ROUND(I90*H90,2)</f>
        <v>0</v>
      </c>
      <c r="BL90" s="18" t="s">
        <v>214</v>
      </c>
      <c r="BM90" s="140" t="s">
        <v>2163</v>
      </c>
    </row>
    <row r="91" spans="2:65" s="1" customFormat="1" x14ac:dyDescent="0.2">
      <c r="B91" s="33"/>
      <c r="D91" s="142" t="s">
        <v>216</v>
      </c>
      <c r="F91" s="143" t="s">
        <v>2164</v>
      </c>
      <c r="I91" s="144"/>
      <c r="L91" s="33"/>
      <c r="M91" s="145"/>
      <c r="T91" s="54"/>
      <c r="AT91" s="18" t="s">
        <v>216</v>
      </c>
      <c r="AU91" s="18" t="s">
        <v>85</v>
      </c>
    </row>
    <row r="92" spans="2:65" s="1" customFormat="1" ht="24.75" customHeight="1" x14ac:dyDescent="0.2">
      <c r="B92" s="33"/>
      <c r="C92" s="129" t="s">
        <v>85</v>
      </c>
      <c r="D92" s="129" t="s">
        <v>210</v>
      </c>
      <c r="E92" s="130" t="s">
        <v>2165</v>
      </c>
      <c r="F92" s="131" t="s">
        <v>2166</v>
      </c>
      <c r="G92" s="132" t="s">
        <v>307</v>
      </c>
      <c r="H92" s="133">
        <v>2</v>
      </c>
      <c r="I92" s="134"/>
      <c r="J92" s="135">
        <f>ROUND(I92*H92,2)</f>
        <v>0</v>
      </c>
      <c r="K92" s="131" t="s">
        <v>213</v>
      </c>
      <c r="L92" s="33"/>
      <c r="M92" s="136" t="s">
        <v>19</v>
      </c>
      <c r="N92" s="137" t="s">
        <v>46</v>
      </c>
      <c r="P92" s="138">
        <f>O92*H92</f>
        <v>0</v>
      </c>
      <c r="Q92" s="138">
        <v>4.8430000000000001E-2</v>
      </c>
      <c r="R92" s="138">
        <f>Q92*H92</f>
        <v>9.6860000000000002E-2</v>
      </c>
      <c r="S92" s="138">
        <v>0</v>
      </c>
      <c r="T92" s="139">
        <f>S92*H92</f>
        <v>0</v>
      </c>
      <c r="AR92" s="140" t="s">
        <v>214</v>
      </c>
      <c r="AT92" s="140" t="s">
        <v>210</v>
      </c>
      <c r="AU92" s="140" t="s">
        <v>85</v>
      </c>
      <c r="AY92" s="18" t="s">
        <v>208</v>
      </c>
      <c r="BE92" s="141">
        <f>IF(N92="základní",J92,0)</f>
        <v>0</v>
      </c>
      <c r="BF92" s="141">
        <f>IF(N92="snížená",J92,0)</f>
        <v>0</v>
      </c>
      <c r="BG92" s="141">
        <f>IF(N92="zákl. přenesená",J92,0)</f>
        <v>0</v>
      </c>
      <c r="BH92" s="141">
        <f>IF(N92="sníž. přenesená",J92,0)</f>
        <v>0</v>
      </c>
      <c r="BI92" s="141">
        <f>IF(N92="nulová",J92,0)</f>
        <v>0</v>
      </c>
      <c r="BJ92" s="18" t="s">
        <v>83</v>
      </c>
      <c r="BK92" s="141">
        <f>ROUND(I92*H92,2)</f>
        <v>0</v>
      </c>
      <c r="BL92" s="18" t="s">
        <v>214</v>
      </c>
      <c r="BM92" s="140" t="s">
        <v>2167</v>
      </c>
    </row>
    <row r="93" spans="2:65" s="1" customFormat="1" x14ac:dyDescent="0.2">
      <c r="B93" s="33"/>
      <c r="D93" s="142" t="s">
        <v>216</v>
      </c>
      <c r="F93" s="143" t="s">
        <v>2168</v>
      </c>
      <c r="I93" s="144"/>
      <c r="L93" s="33"/>
      <c r="M93" s="145"/>
      <c r="T93" s="54"/>
      <c r="AT93" s="18" t="s">
        <v>216</v>
      </c>
      <c r="AU93" s="18" t="s">
        <v>85</v>
      </c>
    </row>
    <row r="94" spans="2:65" s="1" customFormat="1" ht="24.75" customHeight="1" x14ac:dyDescent="0.2">
      <c r="B94" s="33"/>
      <c r="C94" s="129" t="s">
        <v>227</v>
      </c>
      <c r="D94" s="129" t="s">
        <v>210</v>
      </c>
      <c r="E94" s="130" t="s">
        <v>2169</v>
      </c>
      <c r="F94" s="131" t="s">
        <v>2170</v>
      </c>
      <c r="G94" s="132" t="s">
        <v>307</v>
      </c>
      <c r="H94" s="133">
        <v>7</v>
      </c>
      <c r="I94" s="134"/>
      <c r="J94" s="135">
        <f>ROUND(I94*H94,2)</f>
        <v>0</v>
      </c>
      <c r="K94" s="131" t="s">
        <v>213</v>
      </c>
      <c r="L94" s="33"/>
      <c r="M94" s="136" t="s">
        <v>19</v>
      </c>
      <c r="N94" s="137" t="s">
        <v>46</v>
      </c>
      <c r="P94" s="138">
        <f>O94*H94</f>
        <v>0</v>
      </c>
      <c r="Q94" s="138">
        <v>9.6860000000000002E-2</v>
      </c>
      <c r="R94" s="138">
        <f>Q94*H94</f>
        <v>0.67802000000000007</v>
      </c>
      <c r="S94" s="138">
        <v>0</v>
      </c>
      <c r="T94" s="139">
        <f>S94*H94</f>
        <v>0</v>
      </c>
      <c r="AR94" s="140" t="s">
        <v>214</v>
      </c>
      <c r="AT94" s="140" t="s">
        <v>210</v>
      </c>
      <c r="AU94" s="140" t="s">
        <v>85</v>
      </c>
      <c r="AY94" s="18" t="s">
        <v>208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8" t="s">
        <v>83</v>
      </c>
      <c r="BK94" s="141">
        <f>ROUND(I94*H94,2)</f>
        <v>0</v>
      </c>
      <c r="BL94" s="18" t="s">
        <v>214</v>
      </c>
      <c r="BM94" s="140" t="s">
        <v>2171</v>
      </c>
    </row>
    <row r="95" spans="2:65" s="1" customFormat="1" x14ac:dyDescent="0.2">
      <c r="B95" s="33"/>
      <c r="D95" s="142" t="s">
        <v>216</v>
      </c>
      <c r="F95" s="143" t="s">
        <v>2172</v>
      </c>
      <c r="I95" s="144"/>
      <c r="L95" s="33"/>
      <c r="M95" s="145"/>
      <c r="T95" s="54"/>
      <c r="AT95" s="18" t="s">
        <v>216</v>
      </c>
      <c r="AU95" s="18" t="s">
        <v>85</v>
      </c>
    </row>
    <row r="96" spans="2:65" s="11" customFormat="1" ht="22.75" customHeight="1" x14ac:dyDescent="0.25">
      <c r="B96" s="117"/>
      <c r="D96" s="118" t="s">
        <v>74</v>
      </c>
      <c r="E96" s="127" t="s">
        <v>245</v>
      </c>
      <c r="F96" s="127" t="s">
        <v>453</v>
      </c>
      <c r="I96" s="120"/>
      <c r="J96" s="128">
        <f>BK96</f>
        <v>0</v>
      </c>
      <c r="L96" s="117"/>
      <c r="M96" s="122"/>
      <c r="P96" s="123">
        <f>SUM(P97:P101)</f>
        <v>0</v>
      </c>
      <c r="R96" s="123">
        <f>SUM(R97:R101)</f>
        <v>3.3599999999999998E-2</v>
      </c>
      <c r="T96" s="124">
        <f>SUM(T97:T101)</f>
        <v>0</v>
      </c>
      <c r="AR96" s="118" t="s">
        <v>83</v>
      </c>
      <c r="AT96" s="125" t="s">
        <v>74</v>
      </c>
      <c r="AU96" s="125" t="s">
        <v>83</v>
      </c>
      <c r="AY96" s="118" t="s">
        <v>208</v>
      </c>
      <c r="BK96" s="126">
        <f>SUM(BK97:BK101)</f>
        <v>0</v>
      </c>
    </row>
    <row r="97" spans="2:65" s="1" customFormat="1" ht="15.75" customHeight="1" x14ac:dyDescent="0.2">
      <c r="B97" s="33"/>
      <c r="C97" s="129" t="s">
        <v>214</v>
      </c>
      <c r="D97" s="129" t="s">
        <v>210</v>
      </c>
      <c r="E97" s="130" t="s">
        <v>1623</v>
      </c>
      <c r="F97" s="131" t="s">
        <v>1624</v>
      </c>
      <c r="G97" s="132" t="s">
        <v>109</v>
      </c>
      <c r="H97" s="133">
        <v>0.6</v>
      </c>
      <c r="I97" s="134"/>
      <c r="J97" s="135">
        <f>ROUND(I97*H97,2)</f>
        <v>0</v>
      </c>
      <c r="K97" s="131" t="s">
        <v>213</v>
      </c>
      <c r="L97" s="33"/>
      <c r="M97" s="136" t="s">
        <v>19</v>
      </c>
      <c r="N97" s="137" t="s">
        <v>46</v>
      </c>
      <c r="P97" s="138">
        <f>O97*H97</f>
        <v>0</v>
      </c>
      <c r="Q97" s="138">
        <v>5.6000000000000001E-2</v>
      </c>
      <c r="R97" s="138">
        <f>Q97*H97</f>
        <v>3.3599999999999998E-2</v>
      </c>
      <c r="S97" s="138">
        <v>0</v>
      </c>
      <c r="T97" s="139">
        <f>S97*H97</f>
        <v>0</v>
      </c>
      <c r="AR97" s="140" t="s">
        <v>214</v>
      </c>
      <c r="AT97" s="140" t="s">
        <v>210</v>
      </c>
      <c r="AU97" s="140" t="s">
        <v>85</v>
      </c>
      <c r="AY97" s="18" t="s">
        <v>208</v>
      </c>
      <c r="BE97" s="141">
        <f>IF(N97="základní",J97,0)</f>
        <v>0</v>
      </c>
      <c r="BF97" s="141">
        <f>IF(N97="snížená",J97,0)</f>
        <v>0</v>
      </c>
      <c r="BG97" s="141">
        <f>IF(N97="zákl. přenesená",J97,0)</f>
        <v>0</v>
      </c>
      <c r="BH97" s="141">
        <f>IF(N97="sníž. přenesená",J97,0)</f>
        <v>0</v>
      </c>
      <c r="BI97" s="141">
        <f>IF(N97="nulová",J97,0)</f>
        <v>0</v>
      </c>
      <c r="BJ97" s="18" t="s">
        <v>83</v>
      </c>
      <c r="BK97" s="141">
        <f>ROUND(I97*H97,2)</f>
        <v>0</v>
      </c>
      <c r="BL97" s="18" t="s">
        <v>214</v>
      </c>
      <c r="BM97" s="140" t="s">
        <v>2173</v>
      </c>
    </row>
    <row r="98" spans="2:65" s="1" customFormat="1" x14ac:dyDescent="0.2">
      <c r="B98" s="33"/>
      <c r="D98" s="142" t="s">
        <v>216</v>
      </c>
      <c r="F98" s="143" t="s">
        <v>1626</v>
      </c>
      <c r="I98" s="144"/>
      <c r="L98" s="33"/>
      <c r="M98" s="145"/>
      <c r="T98" s="54"/>
      <c r="AT98" s="18" t="s">
        <v>216</v>
      </c>
      <c r="AU98" s="18" t="s">
        <v>85</v>
      </c>
    </row>
    <row r="99" spans="2:65" s="12" customFormat="1" x14ac:dyDescent="0.2">
      <c r="B99" s="146"/>
      <c r="D99" s="147" t="s">
        <v>218</v>
      </c>
      <c r="E99" s="148" t="s">
        <v>19</v>
      </c>
      <c r="F99" s="149" t="s">
        <v>1627</v>
      </c>
      <c r="H99" s="148" t="s">
        <v>19</v>
      </c>
      <c r="I99" s="150"/>
      <c r="L99" s="146"/>
      <c r="M99" s="151"/>
      <c r="T99" s="152"/>
      <c r="AT99" s="148" t="s">
        <v>218</v>
      </c>
      <c r="AU99" s="148" t="s">
        <v>85</v>
      </c>
      <c r="AV99" s="12" t="s">
        <v>83</v>
      </c>
      <c r="AW99" s="12" t="s">
        <v>35</v>
      </c>
      <c r="AX99" s="12" t="s">
        <v>75</v>
      </c>
      <c r="AY99" s="148" t="s">
        <v>208</v>
      </c>
    </row>
    <row r="100" spans="2:65" s="13" customFormat="1" x14ac:dyDescent="0.2">
      <c r="B100" s="153"/>
      <c r="D100" s="147" t="s">
        <v>218</v>
      </c>
      <c r="E100" s="154" t="s">
        <v>19</v>
      </c>
      <c r="F100" s="155" t="s">
        <v>2174</v>
      </c>
      <c r="H100" s="156">
        <v>0.6</v>
      </c>
      <c r="I100" s="157"/>
      <c r="L100" s="153"/>
      <c r="M100" s="158"/>
      <c r="T100" s="159"/>
      <c r="AT100" s="154" t="s">
        <v>218</v>
      </c>
      <c r="AU100" s="154" t="s">
        <v>85</v>
      </c>
      <c r="AV100" s="13" t="s">
        <v>85</v>
      </c>
      <c r="AW100" s="13" t="s">
        <v>35</v>
      </c>
      <c r="AX100" s="13" t="s">
        <v>75</v>
      </c>
      <c r="AY100" s="154" t="s">
        <v>208</v>
      </c>
    </row>
    <row r="101" spans="2:65" s="14" customFormat="1" x14ac:dyDescent="0.2">
      <c r="B101" s="160"/>
      <c r="D101" s="147" t="s">
        <v>218</v>
      </c>
      <c r="E101" s="161" t="s">
        <v>19</v>
      </c>
      <c r="F101" s="162" t="s">
        <v>221</v>
      </c>
      <c r="H101" s="163">
        <v>0.6</v>
      </c>
      <c r="I101" s="164"/>
      <c r="L101" s="160"/>
      <c r="M101" s="165"/>
      <c r="T101" s="166"/>
      <c r="AT101" s="161" t="s">
        <v>218</v>
      </c>
      <c r="AU101" s="161" t="s">
        <v>85</v>
      </c>
      <c r="AV101" s="14" t="s">
        <v>214</v>
      </c>
      <c r="AW101" s="14" t="s">
        <v>35</v>
      </c>
      <c r="AX101" s="14" t="s">
        <v>83</v>
      </c>
      <c r="AY101" s="161" t="s">
        <v>208</v>
      </c>
    </row>
    <row r="102" spans="2:65" s="11" customFormat="1" ht="22.75" customHeight="1" x14ac:dyDescent="0.25">
      <c r="B102" s="117"/>
      <c r="D102" s="118" t="s">
        <v>74</v>
      </c>
      <c r="E102" s="127" t="s">
        <v>261</v>
      </c>
      <c r="F102" s="127" t="s">
        <v>653</v>
      </c>
      <c r="I102" s="120"/>
      <c r="J102" s="128">
        <f>BK102</f>
        <v>0</v>
      </c>
      <c r="L102" s="117"/>
      <c r="M102" s="122"/>
      <c r="P102" s="123">
        <f>SUM(P103:P124)</f>
        <v>0</v>
      </c>
      <c r="R102" s="123">
        <f>SUM(R103:R124)</f>
        <v>1.5013999999999998E-2</v>
      </c>
      <c r="T102" s="124">
        <f>SUM(T103:T124)</f>
        <v>1.0165</v>
      </c>
      <c r="AR102" s="118" t="s">
        <v>83</v>
      </c>
      <c r="AT102" s="125" t="s">
        <v>74</v>
      </c>
      <c r="AU102" s="125" t="s">
        <v>83</v>
      </c>
      <c r="AY102" s="118" t="s">
        <v>208</v>
      </c>
      <c r="BK102" s="126">
        <f>SUM(BK103:BK124)</f>
        <v>0</v>
      </c>
    </row>
    <row r="103" spans="2:65" s="1" customFormat="1" ht="24.75" customHeight="1" x14ac:dyDescent="0.2">
      <c r="B103" s="33"/>
      <c r="C103" s="129" t="s">
        <v>240</v>
      </c>
      <c r="D103" s="129" t="s">
        <v>210</v>
      </c>
      <c r="E103" s="130" t="s">
        <v>655</v>
      </c>
      <c r="F103" s="131" t="s">
        <v>656</v>
      </c>
      <c r="G103" s="132" t="s">
        <v>109</v>
      </c>
      <c r="H103" s="133">
        <v>50</v>
      </c>
      <c r="I103" s="134"/>
      <c r="J103" s="135">
        <f>ROUND(I103*H103,2)</f>
        <v>0</v>
      </c>
      <c r="K103" s="131" t="s">
        <v>213</v>
      </c>
      <c r="L103" s="33"/>
      <c r="M103" s="136" t="s">
        <v>19</v>
      </c>
      <c r="N103" s="137" t="s">
        <v>46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9">
        <f>S103*H103</f>
        <v>0</v>
      </c>
      <c r="AR103" s="140" t="s">
        <v>214</v>
      </c>
      <c r="AT103" s="140" t="s">
        <v>210</v>
      </c>
      <c r="AU103" s="140" t="s">
        <v>85</v>
      </c>
      <c r="AY103" s="18" t="s">
        <v>208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8" t="s">
        <v>83</v>
      </c>
      <c r="BK103" s="141">
        <f>ROUND(I103*H103,2)</f>
        <v>0</v>
      </c>
      <c r="BL103" s="18" t="s">
        <v>214</v>
      </c>
      <c r="BM103" s="140" t="s">
        <v>2175</v>
      </c>
    </row>
    <row r="104" spans="2:65" s="1" customFormat="1" x14ac:dyDescent="0.2">
      <c r="B104" s="33"/>
      <c r="D104" s="142" t="s">
        <v>216</v>
      </c>
      <c r="F104" s="143" t="s">
        <v>658</v>
      </c>
      <c r="I104" s="144"/>
      <c r="L104" s="33"/>
      <c r="M104" s="145"/>
      <c r="T104" s="54"/>
      <c r="AT104" s="18" t="s">
        <v>216</v>
      </c>
      <c r="AU104" s="18" t="s">
        <v>85</v>
      </c>
    </row>
    <row r="105" spans="2:65" s="1" customFormat="1" ht="24.75" customHeight="1" x14ac:dyDescent="0.2">
      <c r="B105" s="33"/>
      <c r="C105" s="129" t="s">
        <v>245</v>
      </c>
      <c r="D105" s="129" t="s">
        <v>210</v>
      </c>
      <c r="E105" s="130" t="s">
        <v>2176</v>
      </c>
      <c r="F105" s="131" t="s">
        <v>2177</v>
      </c>
      <c r="G105" s="132" t="s">
        <v>307</v>
      </c>
      <c r="H105" s="133">
        <v>1</v>
      </c>
      <c r="I105" s="134"/>
      <c r="J105" s="135">
        <f>ROUND(I105*H105,2)</f>
        <v>0</v>
      </c>
      <c r="K105" s="131" t="s">
        <v>213</v>
      </c>
      <c r="L105" s="33"/>
      <c r="M105" s="136" t="s">
        <v>19</v>
      </c>
      <c r="N105" s="137" t="s">
        <v>46</v>
      </c>
      <c r="P105" s="138">
        <f>O105*H105</f>
        <v>0</v>
      </c>
      <c r="Q105" s="138">
        <v>0</v>
      </c>
      <c r="R105" s="138">
        <f>Q105*H105</f>
        <v>0</v>
      </c>
      <c r="S105" s="138">
        <v>0.34399999999999997</v>
      </c>
      <c r="T105" s="139">
        <f>S105*H105</f>
        <v>0.34399999999999997</v>
      </c>
      <c r="AR105" s="140" t="s">
        <v>214</v>
      </c>
      <c r="AT105" s="140" t="s">
        <v>210</v>
      </c>
      <c r="AU105" s="140" t="s">
        <v>85</v>
      </c>
      <c r="AY105" s="18" t="s">
        <v>208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8" t="s">
        <v>83</v>
      </c>
      <c r="BK105" s="141">
        <f>ROUND(I105*H105,2)</f>
        <v>0</v>
      </c>
      <c r="BL105" s="18" t="s">
        <v>214</v>
      </c>
      <c r="BM105" s="140" t="s">
        <v>2178</v>
      </c>
    </row>
    <row r="106" spans="2:65" s="1" customFormat="1" x14ac:dyDescent="0.2">
      <c r="B106" s="33"/>
      <c r="D106" s="142" t="s">
        <v>216</v>
      </c>
      <c r="F106" s="143" t="s">
        <v>2179</v>
      </c>
      <c r="I106" s="144"/>
      <c r="L106" s="33"/>
      <c r="M106" s="145"/>
      <c r="T106" s="54"/>
      <c r="AT106" s="18" t="s">
        <v>216</v>
      </c>
      <c r="AU106" s="18" t="s">
        <v>85</v>
      </c>
    </row>
    <row r="107" spans="2:65" s="1" customFormat="1" ht="24.75" customHeight="1" x14ac:dyDescent="0.2">
      <c r="B107" s="33"/>
      <c r="C107" s="129" t="s">
        <v>250</v>
      </c>
      <c r="D107" s="129" t="s">
        <v>210</v>
      </c>
      <c r="E107" s="130" t="s">
        <v>744</v>
      </c>
      <c r="F107" s="131" t="s">
        <v>745</v>
      </c>
      <c r="G107" s="132" t="s">
        <v>127</v>
      </c>
      <c r="H107" s="133">
        <v>6.4000000000000001E-2</v>
      </c>
      <c r="I107" s="134"/>
      <c r="J107" s="135">
        <f>ROUND(I107*H107,2)</f>
        <v>0</v>
      </c>
      <c r="K107" s="131" t="s">
        <v>213</v>
      </c>
      <c r="L107" s="33"/>
      <c r="M107" s="136" t="s">
        <v>19</v>
      </c>
      <c r="N107" s="137" t="s">
        <v>46</v>
      </c>
      <c r="P107" s="138">
        <f>O107*H107</f>
        <v>0</v>
      </c>
      <c r="Q107" s="138">
        <v>0</v>
      </c>
      <c r="R107" s="138">
        <f>Q107*H107</f>
        <v>0</v>
      </c>
      <c r="S107" s="138">
        <v>1.8</v>
      </c>
      <c r="T107" s="139">
        <f>S107*H107</f>
        <v>0.11520000000000001</v>
      </c>
      <c r="AR107" s="140" t="s">
        <v>214</v>
      </c>
      <c r="AT107" s="140" t="s">
        <v>210</v>
      </c>
      <c r="AU107" s="140" t="s">
        <v>85</v>
      </c>
      <c r="AY107" s="18" t="s">
        <v>208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8" t="s">
        <v>83</v>
      </c>
      <c r="BK107" s="141">
        <f>ROUND(I107*H107,2)</f>
        <v>0</v>
      </c>
      <c r="BL107" s="18" t="s">
        <v>214</v>
      </c>
      <c r="BM107" s="140" t="s">
        <v>2180</v>
      </c>
    </row>
    <row r="108" spans="2:65" s="1" customFormat="1" x14ac:dyDescent="0.2">
      <c r="B108" s="33"/>
      <c r="D108" s="142" t="s">
        <v>216</v>
      </c>
      <c r="F108" s="143" t="s">
        <v>747</v>
      </c>
      <c r="I108" s="144"/>
      <c r="L108" s="33"/>
      <c r="M108" s="145"/>
      <c r="T108" s="54"/>
      <c r="AT108" s="18" t="s">
        <v>216</v>
      </c>
      <c r="AU108" s="18" t="s">
        <v>85</v>
      </c>
    </row>
    <row r="109" spans="2:65" s="13" customFormat="1" x14ac:dyDescent="0.2">
      <c r="B109" s="153"/>
      <c r="D109" s="147" t="s">
        <v>218</v>
      </c>
      <c r="E109" s="154" t="s">
        <v>19</v>
      </c>
      <c r="F109" s="155" t="s">
        <v>2181</v>
      </c>
      <c r="H109" s="156">
        <v>6.4000000000000001E-2</v>
      </c>
      <c r="I109" s="157"/>
      <c r="L109" s="153"/>
      <c r="M109" s="158"/>
      <c r="T109" s="159"/>
      <c r="AT109" s="154" t="s">
        <v>218</v>
      </c>
      <c r="AU109" s="154" t="s">
        <v>85</v>
      </c>
      <c r="AV109" s="13" t="s">
        <v>85</v>
      </c>
      <c r="AW109" s="13" t="s">
        <v>35</v>
      </c>
      <c r="AX109" s="13" t="s">
        <v>75</v>
      </c>
      <c r="AY109" s="154" t="s">
        <v>208</v>
      </c>
    </row>
    <row r="110" spans="2:65" s="14" customFormat="1" x14ac:dyDescent="0.2">
      <c r="B110" s="160"/>
      <c r="D110" s="147" t="s">
        <v>218</v>
      </c>
      <c r="E110" s="161" t="s">
        <v>19</v>
      </c>
      <c r="F110" s="162" t="s">
        <v>221</v>
      </c>
      <c r="H110" s="163">
        <v>6.4000000000000001E-2</v>
      </c>
      <c r="I110" s="164"/>
      <c r="L110" s="160"/>
      <c r="M110" s="165"/>
      <c r="T110" s="166"/>
      <c r="AT110" s="161" t="s">
        <v>218</v>
      </c>
      <c r="AU110" s="161" t="s">
        <v>85</v>
      </c>
      <c r="AV110" s="14" t="s">
        <v>214</v>
      </c>
      <c r="AW110" s="14" t="s">
        <v>35</v>
      </c>
      <c r="AX110" s="14" t="s">
        <v>83</v>
      </c>
      <c r="AY110" s="161" t="s">
        <v>208</v>
      </c>
    </row>
    <row r="111" spans="2:65" s="1" customFormat="1" ht="15.75" customHeight="1" x14ac:dyDescent="0.2">
      <c r="B111" s="33"/>
      <c r="C111" s="129" t="s">
        <v>256</v>
      </c>
      <c r="D111" s="129" t="s">
        <v>210</v>
      </c>
      <c r="E111" s="130" t="s">
        <v>2182</v>
      </c>
      <c r="F111" s="131" t="s">
        <v>2183</v>
      </c>
      <c r="G111" s="132" t="s">
        <v>123</v>
      </c>
      <c r="H111" s="133">
        <v>4</v>
      </c>
      <c r="I111" s="134"/>
      <c r="J111" s="135">
        <f>ROUND(I111*H111,2)</f>
        <v>0</v>
      </c>
      <c r="K111" s="131" t="s">
        <v>213</v>
      </c>
      <c r="L111" s="33"/>
      <c r="M111" s="136" t="s">
        <v>19</v>
      </c>
      <c r="N111" s="137" t="s">
        <v>46</v>
      </c>
      <c r="P111" s="138">
        <f>O111*H111</f>
        <v>0</v>
      </c>
      <c r="Q111" s="138">
        <v>0</v>
      </c>
      <c r="R111" s="138">
        <f>Q111*H111</f>
        <v>0</v>
      </c>
      <c r="S111" s="138">
        <v>5.1999999999999998E-2</v>
      </c>
      <c r="T111" s="139">
        <f>S111*H111</f>
        <v>0.20799999999999999</v>
      </c>
      <c r="AR111" s="140" t="s">
        <v>214</v>
      </c>
      <c r="AT111" s="140" t="s">
        <v>210</v>
      </c>
      <c r="AU111" s="140" t="s">
        <v>85</v>
      </c>
      <c r="AY111" s="18" t="s">
        <v>208</v>
      </c>
      <c r="BE111" s="141">
        <f>IF(N111="základní",J111,0)</f>
        <v>0</v>
      </c>
      <c r="BF111" s="141">
        <f>IF(N111="snížená",J111,0)</f>
        <v>0</v>
      </c>
      <c r="BG111" s="141">
        <f>IF(N111="zákl. přenesená",J111,0)</f>
        <v>0</v>
      </c>
      <c r="BH111" s="141">
        <f>IF(N111="sníž. přenesená",J111,0)</f>
        <v>0</v>
      </c>
      <c r="BI111" s="141">
        <f>IF(N111="nulová",J111,0)</f>
        <v>0</v>
      </c>
      <c r="BJ111" s="18" t="s">
        <v>83</v>
      </c>
      <c r="BK111" s="141">
        <f>ROUND(I111*H111,2)</f>
        <v>0</v>
      </c>
      <c r="BL111" s="18" t="s">
        <v>214</v>
      </c>
      <c r="BM111" s="140" t="s">
        <v>2184</v>
      </c>
    </row>
    <row r="112" spans="2:65" s="1" customFormat="1" x14ac:dyDescent="0.2">
      <c r="B112" s="33"/>
      <c r="D112" s="142" t="s">
        <v>216</v>
      </c>
      <c r="F112" s="143" t="s">
        <v>2185</v>
      </c>
      <c r="I112" s="144"/>
      <c r="L112" s="33"/>
      <c r="M112" s="145"/>
      <c r="T112" s="54"/>
      <c r="AT112" s="18" t="s">
        <v>216</v>
      </c>
      <c r="AU112" s="18" t="s">
        <v>85</v>
      </c>
    </row>
    <row r="113" spans="2:65" s="1" customFormat="1" ht="24.75" customHeight="1" x14ac:dyDescent="0.2">
      <c r="B113" s="33"/>
      <c r="C113" s="129" t="s">
        <v>261</v>
      </c>
      <c r="D113" s="129" t="s">
        <v>210</v>
      </c>
      <c r="E113" s="130" t="s">
        <v>2186</v>
      </c>
      <c r="F113" s="131" t="s">
        <v>2187</v>
      </c>
      <c r="G113" s="132" t="s">
        <v>123</v>
      </c>
      <c r="H113" s="133">
        <v>3.6</v>
      </c>
      <c r="I113" s="134"/>
      <c r="J113" s="135">
        <f>ROUND(I113*H113,2)</f>
        <v>0</v>
      </c>
      <c r="K113" s="131" t="s">
        <v>213</v>
      </c>
      <c r="L113" s="33"/>
      <c r="M113" s="136" t="s">
        <v>19</v>
      </c>
      <c r="N113" s="137" t="s">
        <v>46</v>
      </c>
      <c r="P113" s="138">
        <f>O113*H113</f>
        <v>0</v>
      </c>
      <c r="Q113" s="138">
        <v>1.32E-3</v>
      </c>
      <c r="R113" s="138">
        <f>Q113*H113</f>
        <v>4.7520000000000001E-3</v>
      </c>
      <c r="S113" s="138">
        <v>2.5000000000000001E-2</v>
      </c>
      <c r="T113" s="139">
        <f>S113*H113</f>
        <v>9.0000000000000011E-2</v>
      </c>
      <c r="AR113" s="140" t="s">
        <v>214</v>
      </c>
      <c r="AT113" s="140" t="s">
        <v>210</v>
      </c>
      <c r="AU113" s="140" t="s">
        <v>85</v>
      </c>
      <c r="AY113" s="18" t="s">
        <v>208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8" t="s">
        <v>83</v>
      </c>
      <c r="BK113" s="141">
        <f>ROUND(I113*H113,2)</f>
        <v>0</v>
      </c>
      <c r="BL113" s="18" t="s">
        <v>214</v>
      </c>
      <c r="BM113" s="140" t="s">
        <v>2188</v>
      </c>
    </row>
    <row r="114" spans="2:65" s="1" customFormat="1" x14ac:dyDescent="0.2">
      <c r="B114" s="33"/>
      <c r="D114" s="142" t="s">
        <v>216</v>
      </c>
      <c r="F114" s="143" t="s">
        <v>2189</v>
      </c>
      <c r="I114" s="144"/>
      <c r="L114" s="33"/>
      <c r="M114" s="145"/>
      <c r="T114" s="54"/>
      <c r="AT114" s="18" t="s">
        <v>216</v>
      </c>
      <c r="AU114" s="18" t="s">
        <v>85</v>
      </c>
    </row>
    <row r="115" spans="2:65" s="13" customFormat="1" x14ac:dyDescent="0.2">
      <c r="B115" s="153"/>
      <c r="D115" s="147" t="s">
        <v>218</v>
      </c>
      <c r="E115" s="154" t="s">
        <v>19</v>
      </c>
      <c r="F115" s="155" t="s">
        <v>2190</v>
      </c>
      <c r="H115" s="156">
        <v>3.6</v>
      </c>
      <c r="I115" s="157"/>
      <c r="L115" s="153"/>
      <c r="M115" s="158"/>
      <c r="T115" s="159"/>
      <c r="AT115" s="154" t="s">
        <v>218</v>
      </c>
      <c r="AU115" s="154" t="s">
        <v>85</v>
      </c>
      <c r="AV115" s="13" t="s">
        <v>85</v>
      </c>
      <c r="AW115" s="13" t="s">
        <v>35</v>
      </c>
      <c r="AX115" s="13" t="s">
        <v>75</v>
      </c>
      <c r="AY115" s="154" t="s">
        <v>208</v>
      </c>
    </row>
    <row r="116" spans="2:65" s="14" customFormat="1" x14ac:dyDescent="0.2">
      <c r="B116" s="160"/>
      <c r="D116" s="147" t="s">
        <v>218</v>
      </c>
      <c r="E116" s="161" t="s">
        <v>19</v>
      </c>
      <c r="F116" s="162" t="s">
        <v>221</v>
      </c>
      <c r="H116" s="163">
        <v>3.6</v>
      </c>
      <c r="I116" s="164"/>
      <c r="L116" s="160"/>
      <c r="M116" s="165"/>
      <c r="T116" s="166"/>
      <c r="AT116" s="161" t="s">
        <v>218</v>
      </c>
      <c r="AU116" s="161" t="s">
        <v>85</v>
      </c>
      <c r="AV116" s="14" t="s">
        <v>214</v>
      </c>
      <c r="AW116" s="14" t="s">
        <v>35</v>
      </c>
      <c r="AX116" s="14" t="s">
        <v>83</v>
      </c>
      <c r="AY116" s="161" t="s">
        <v>208</v>
      </c>
    </row>
    <row r="117" spans="2:65" s="1" customFormat="1" ht="24.75" customHeight="1" x14ac:dyDescent="0.2">
      <c r="B117" s="33"/>
      <c r="C117" s="129" t="s">
        <v>268</v>
      </c>
      <c r="D117" s="129" t="s">
        <v>210</v>
      </c>
      <c r="E117" s="130" t="s">
        <v>2191</v>
      </c>
      <c r="F117" s="131" t="s">
        <v>2192</v>
      </c>
      <c r="G117" s="132" t="s">
        <v>123</v>
      </c>
      <c r="H117" s="133">
        <v>2.2999999999999998</v>
      </c>
      <c r="I117" s="134"/>
      <c r="J117" s="135">
        <f>ROUND(I117*H117,2)</f>
        <v>0</v>
      </c>
      <c r="K117" s="131" t="s">
        <v>213</v>
      </c>
      <c r="L117" s="33"/>
      <c r="M117" s="136" t="s">
        <v>19</v>
      </c>
      <c r="N117" s="137" t="s">
        <v>46</v>
      </c>
      <c r="P117" s="138">
        <f>O117*H117</f>
        <v>0</v>
      </c>
      <c r="Q117" s="138">
        <v>2.4399999999999999E-3</v>
      </c>
      <c r="R117" s="138">
        <f>Q117*H117</f>
        <v>5.6119999999999989E-3</v>
      </c>
      <c r="S117" s="138">
        <v>5.6000000000000001E-2</v>
      </c>
      <c r="T117" s="139">
        <f>S117*H117</f>
        <v>0.1288</v>
      </c>
      <c r="AR117" s="140" t="s">
        <v>214</v>
      </c>
      <c r="AT117" s="140" t="s">
        <v>210</v>
      </c>
      <c r="AU117" s="140" t="s">
        <v>85</v>
      </c>
      <c r="AY117" s="18" t="s">
        <v>208</v>
      </c>
      <c r="BE117" s="141">
        <f>IF(N117="základní",J117,0)</f>
        <v>0</v>
      </c>
      <c r="BF117" s="141">
        <f>IF(N117="snížená",J117,0)</f>
        <v>0</v>
      </c>
      <c r="BG117" s="141">
        <f>IF(N117="zákl. přenesená",J117,0)</f>
        <v>0</v>
      </c>
      <c r="BH117" s="141">
        <f>IF(N117="sníž. přenesená",J117,0)</f>
        <v>0</v>
      </c>
      <c r="BI117" s="141">
        <f>IF(N117="nulová",J117,0)</f>
        <v>0</v>
      </c>
      <c r="BJ117" s="18" t="s">
        <v>83</v>
      </c>
      <c r="BK117" s="141">
        <f>ROUND(I117*H117,2)</f>
        <v>0</v>
      </c>
      <c r="BL117" s="18" t="s">
        <v>214</v>
      </c>
      <c r="BM117" s="140" t="s">
        <v>2193</v>
      </c>
    </row>
    <row r="118" spans="2:65" s="1" customFormat="1" x14ac:dyDescent="0.2">
      <c r="B118" s="33"/>
      <c r="D118" s="142" t="s">
        <v>216</v>
      </c>
      <c r="F118" s="143" t="s">
        <v>2194</v>
      </c>
      <c r="I118" s="144"/>
      <c r="L118" s="33"/>
      <c r="M118" s="145"/>
      <c r="T118" s="54"/>
      <c r="AT118" s="18" t="s">
        <v>216</v>
      </c>
      <c r="AU118" s="18" t="s">
        <v>85</v>
      </c>
    </row>
    <row r="119" spans="2:65" s="13" customFormat="1" x14ac:dyDescent="0.2">
      <c r="B119" s="153"/>
      <c r="D119" s="147" t="s">
        <v>218</v>
      </c>
      <c r="E119" s="154" t="s">
        <v>19</v>
      </c>
      <c r="F119" s="155" t="s">
        <v>2195</v>
      </c>
      <c r="H119" s="156">
        <v>2.2999999999999998</v>
      </c>
      <c r="I119" s="157"/>
      <c r="L119" s="153"/>
      <c r="M119" s="158"/>
      <c r="T119" s="159"/>
      <c r="AT119" s="154" t="s">
        <v>218</v>
      </c>
      <c r="AU119" s="154" t="s">
        <v>85</v>
      </c>
      <c r="AV119" s="13" t="s">
        <v>85</v>
      </c>
      <c r="AW119" s="13" t="s">
        <v>35</v>
      </c>
      <c r="AX119" s="13" t="s">
        <v>75</v>
      </c>
      <c r="AY119" s="154" t="s">
        <v>208</v>
      </c>
    </row>
    <row r="120" spans="2:65" s="14" customFormat="1" x14ac:dyDescent="0.2">
      <c r="B120" s="160"/>
      <c r="D120" s="147" t="s">
        <v>218</v>
      </c>
      <c r="E120" s="161" t="s">
        <v>19</v>
      </c>
      <c r="F120" s="162" t="s">
        <v>221</v>
      </c>
      <c r="H120" s="163">
        <v>2.2999999999999998</v>
      </c>
      <c r="I120" s="164"/>
      <c r="L120" s="160"/>
      <c r="M120" s="165"/>
      <c r="T120" s="166"/>
      <c r="AT120" s="161" t="s">
        <v>218</v>
      </c>
      <c r="AU120" s="161" t="s">
        <v>85</v>
      </c>
      <c r="AV120" s="14" t="s">
        <v>214</v>
      </c>
      <c r="AW120" s="14" t="s">
        <v>35</v>
      </c>
      <c r="AX120" s="14" t="s">
        <v>83</v>
      </c>
      <c r="AY120" s="161" t="s">
        <v>208</v>
      </c>
    </row>
    <row r="121" spans="2:65" s="1" customFormat="1" ht="24.75" customHeight="1" x14ac:dyDescent="0.2">
      <c r="B121" s="33"/>
      <c r="C121" s="129" t="s">
        <v>273</v>
      </c>
      <c r="D121" s="129" t="s">
        <v>210</v>
      </c>
      <c r="E121" s="130" t="s">
        <v>2196</v>
      </c>
      <c r="F121" s="131" t="s">
        <v>2197</v>
      </c>
      <c r="G121" s="132" t="s">
        <v>123</v>
      </c>
      <c r="H121" s="133">
        <v>1.5</v>
      </c>
      <c r="I121" s="134"/>
      <c r="J121" s="135">
        <f>ROUND(I121*H121,2)</f>
        <v>0</v>
      </c>
      <c r="K121" s="131" t="s">
        <v>213</v>
      </c>
      <c r="L121" s="33"/>
      <c r="M121" s="136" t="s">
        <v>19</v>
      </c>
      <c r="N121" s="137" t="s">
        <v>46</v>
      </c>
      <c r="P121" s="138">
        <f>O121*H121</f>
        <v>0</v>
      </c>
      <c r="Q121" s="138">
        <v>3.0999999999999999E-3</v>
      </c>
      <c r="R121" s="138">
        <f>Q121*H121</f>
        <v>4.6499999999999996E-3</v>
      </c>
      <c r="S121" s="138">
        <v>8.6999999999999994E-2</v>
      </c>
      <c r="T121" s="139">
        <f>S121*H121</f>
        <v>0.1305</v>
      </c>
      <c r="AR121" s="140" t="s">
        <v>214</v>
      </c>
      <c r="AT121" s="140" t="s">
        <v>210</v>
      </c>
      <c r="AU121" s="140" t="s">
        <v>85</v>
      </c>
      <c r="AY121" s="18" t="s">
        <v>208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8" t="s">
        <v>83</v>
      </c>
      <c r="BK121" s="141">
        <f>ROUND(I121*H121,2)</f>
        <v>0</v>
      </c>
      <c r="BL121" s="18" t="s">
        <v>214</v>
      </c>
      <c r="BM121" s="140" t="s">
        <v>2198</v>
      </c>
    </row>
    <row r="122" spans="2:65" s="1" customFormat="1" x14ac:dyDescent="0.2">
      <c r="B122" s="33"/>
      <c r="D122" s="142" t="s">
        <v>216</v>
      </c>
      <c r="F122" s="143" t="s">
        <v>2199</v>
      </c>
      <c r="I122" s="144"/>
      <c r="L122" s="33"/>
      <c r="M122" s="145"/>
      <c r="T122" s="54"/>
      <c r="AT122" s="18" t="s">
        <v>216</v>
      </c>
      <c r="AU122" s="18" t="s">
        <v>85</v>
      </c>
    </row>
    <row r="123" spans="2:65" s="13" customFormat="1" x14ac:dyDescent="0.2">
      <c r="B123" s="153"/>
      <c r="D123" s="147" t="s">
        <v>218</v>
      </c>
      <c r="E123" s="154" t="s">
        <v>19</v>
      </c>
      <c r="F123" s="155" t="s">
        <v>2200</v>
      </c>
      <c r="H123" s="156">
        <v>1.5</v>
      </c>
      <c r="I123" s="157"/>
      <c r="L123" s="153"/>
      <c r="M123" s="158"/>
      <c r="T123" s="159"/>
      <c r="AT123" s="154" t="s">
        <v>218</v>
      </c>
      <c r="AU123" s="154" t="s">
        <v>85</v>
      </c>
      <c r="AV123" s="13" t="s">
        <v>85</v>
      </c>
      <c r="AW123" s="13" t="s">
        <v>35</v>
      </c>
      <c r="AX123" s="13" t="s">
        <v>75</v>
      </c>
      <c r="AY123" s="154" t="s">
        <v>208</v>
      </c>
    </row>
    <row r="124" spans="2:65" s="14" customFormat="1" x14ac:dyDescent="0.2">
      <c r="B124" s="160"/>
      <c r="D124" s="147" t="s">
        <v>218</v>
      </c>
      <c r="E124" s="161" t="s">
        <v>19</v>
      </c>
      <c r="F124" s="162" t="s">
        <v>221</v>
      </c>
      <c r="H124" s="163">
        <v>1.5</v>
      </c>
      <c r="I124" s="164"/>
      <c r="L124" s="160"/>
      <c r="M124" s="165"/>
      <c r="T124" s="166"/>
      <c r="AT124" s="161" t="s">
        <v>218</v>
      </c>
      <c r="AU124" s="161" t="s">
        <v>85</v>
      </c>
      <c r="AV124" s="14" t="s">
        <v>214</v>
      </c>
      <c r="AW124" s="14" t="s">
        <v>35</v>
      </c>
      <c r="AX124" s="14" t="s">
        <v>83</v>
      </c>
      <c r="AY124" s="161" t="s">
        <v>208</v>
      </c>
    </row>
    <row r="125" spans="2:65" s="11" customFormat="1" ht="22.75" customHeight="1" x14ac:dyDescent="0.25">
      <c r="B125" s="117"/>
      <c r="D125" s="118" t="s">
        <v>74</v>
      </c>
      <c r="E125" s="127" t="s">
        <v>805</v>
      </c>
      <c r="F125" s="127" t="s">
        <v>806</v>
      </c>
      <c r="I125" s="120"/>
      <c r="J125" s="128">
        <f>BK125</f>
        <v>0</v>
      </c>
      <c r="L125" s="117"/>
      <c r="M125" s="122"/>
      <c r="P125" s="123">
        <f>SUM(P126:P134)</f>
        <v>0</v>
      </c>
      <c r="R125" s="123">
        <f>SUM(R126:R134)</f>
        <v>0</v>
      </c>
      <c r="T125" s="124">
        <f>SUM(T126:T134)</f>
        <v>0</v>
      </c>
      <c r="AR125" s="118" t="s">
        <v>83</v>
      </c>
      <c r="AT125" s="125" t="s">
        <v>74</v>
      </c>
      <c r="AU125" s="125" t="s">
        <v>83</v>
      </c>
      <c r="AY125" s="118" t="s">
        <v>208</v>
      </c>
      <c r="BK125" s="126">
        <f>SUM(BK126:BK134)</f>
        <v>0</v>
      </c>
    </row>
    <row r="126" spans="2:65" s="1" customFormat="1" ht="24.75" customHeight="1" x14ac:dyDescent="0.2">
      <c r="B126" s="33"/>
      <c r="C126" s="129" t="s">
        <v>8</v>
      </c>
      <c r="D126" s="129" t="s">
        <v>210</v>
      </c>
      <c r="E126" s="130" t="s">
        <v>808</v>
      </c>
      <c r="F126" s="131" t="s">
        <v>809</v>
      </c>
      <c r="G126" s="132" t="s">
        <v>264</v>
      </c>
      <c r="H126" s="133">
        <v>1.0169999999999999</v>
      </c>
      <c r="I126" s="134"/>
      <c r="J126" s="135">
        <f>ROUND(I126*H126,2)</f>
        <v>0</v>
      </c>
      <c r="K126" s="131" t="s">
        <v>213</v>
      </c>
      <c r="L126" s="33"/>
      <c r="M126" s="136" t="s">
        <v>19</v>
      </c>
      <c r="N126" s="137" t="s">
        <v>46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214</v>
      </c>
      <c r="AT126" s="140" t="s">
        <v>210</v>
      </c>
      <c r="AU126" s="140" t="s">
        <v>85</v>
      </c>
      <c r="AY126" s="18" t="s">
        <v>208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8" t="s">
        <v>83</v>
      </c>
      <c r="BK126" s="141">
        <f>ROUND(I126*H126,2)</f>
        <v>0</v>
      </c>
      <c r="BL126" s="18" t="s">
        <v>214</v>
      </c>
      <c r="BM126" s="140" t="s">
        <v>2201</v>
      </c>
    </row>
    <row r="127" spans="2:65" s="1" customFormat="1" x14ac:dyDescent="0.2">
      <c r="B127" s="33"/>
      <c r="D127" s="142" t="s">
        <v>216</v>
      </c>
      <c r="F127" s="143" t="s">
        <v>811</v>
      </c>
      <c r="I127" s="144"/>
      <c r="L127" s="33"/>
      <c r="M127" s="145"/>
      <c r="T127" s="54"/>
      <c r="AT127" s="18" t="s">
        <v>216</v>
      </c>
      <c r="AU127" s="18" t="s">
        <v>85</v>
      </c>
    </row>
    <row r="128" spans="2:65" s="1" customFormat="1" ht="22.25" customHeight="1" x14ac:dyDescent="0.2">
      <c r="B128" s="33"/>
      <c r="C128" s="129" t="s">
        <v>287</v>
      </c>
      <c r="D128" s="129" t="s">
        <v>210</v>
      </c>
      <c r="E128" s="130" t="s">
        <v>813</v>
      </c>
      <c r="F128" s="131" t="s">
        <v>814</v>
      </c>
      <c r="G128" s="132" t="s">
        <v>264</v>
      </c>
      <c r="H128" s="133">
        <v>1.0169999999999999</v>
      </c>
      <c r="I128" s="134"/>
      <c r="J128" s="135">
        <f>ROUND(I128*H128,2)</f>
        <v>0</v>
      </c>
      <c r="K128" s="131" t="s">
        <v>213</v>
      </c>
      <c r="L128" s="33"/>
      <c r="M128" s="136" t="s">
        <v>19</v>
      </c>
      <c r="N128" s="137" t="s">
        <v>46</v>
      </c>
      <c r="P128" s="138">
        <f>O128*H128</f>
        <v>0</v>
      </c>
      <c r="Q128" s="138">
        <v>0</v>
      </c>
      <c r="R128" s="138">
        <f>Q128*H128</f>
        <v>0</v>
      </c>
      <c r="S128" s="138">
        <v>0</v>
      </c>
      <c r="T128" s="139">
        <f>S128*H128</f>
        <v>0</v>
      </c>
      <c r="AR128" s="140" t="s">
        <v>214</v>
      </c>
      <c r="AT128" s="140" t="s">
        <v>210</v>
      </c>
      <c r="AU128" s="140" t="s">
        <v>85</v>
      </c>
      <c r="AY128" s="18" t="s">
        <v>208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8" t="s">
        <v>83</v>
      </c>
      <c r="BK128" s="141">
        <f>ROUND(I128*H128,2)</f>
        <v>0</v>
      </c>
      <c r="BL128" s="18" t="s">
        <v>214</v>
      </c>
      <c r="BM128" s="140" t="s">
        <v>2202</v>
      </c>
    </row>
    <row r="129" spans="2:65" s="1" customFormat="1" x14ac:dyDescent="0.2">
      <c r="B129" s="33"/>
      <c r="D129" s="142" t="s">
        <v>216</v>
      </c>
      <c r="F129" s="143" t="s">
        <v>816</v>
      </c>
      <c r="I129" s="144"/>
      <c r="L129" s="33"/>
      <c r="M129" s="145"/>
      <c r="T129" s="54"/>
      <c r="AT129" s="18" t="s">
        <v>216</v>
      </c>
      <c r="AU129" s="18" t="s">
        <v>85</v>
      </c>
    </row>
    <row r="130" spans="2:65" s="1" customFormat="1" ht="24.75" customHeight="1" x14ac:dyDescent="0.2">
      <c r="B130" s="33"/>
      <c r="C130" s="129" t="s">
        <v>292</v>
      </c>
      <c r="D130" s="129" t="s">
        <v>210</v>
      </c>
      <c r="E130" s="130" t="s">
        <v>818</v>
      </c>
      <c r="F130" s="131" t="s">
        <v>819</v>
      </c>
      <c r="G130" s="132" t="s">
        <v>264</v>
      </c>
      <c r="H130" s="133">
        <v>19.323</v>
      </c>
      <c r="I130" s="134"/>
      <c r="J130" s="135">
        <f>ROUND(I130*H130,2)</f>
        <v>0</v>
      </c>
      <c r="K130" s="131" t="s">
        <v>213</v>
      </c>
      <c r="L130" s="33"/>
      <c r="M130" s="136" t="s">
        <v>19</v>
      </c>
      <c r="N130" s="137" t="s">
        <v>46</v>
      </c>
      <c r="P130" s="138">
        <f>O130*H130</f>
        <v>0</v>
      </c>
      <c r="Q130" s="138">
        <v>0</v>
      </c>
      <c r="R130" s="138">
        <f>Q130*H130</f>
        <v>0</v>
      </c>
      <c r="S130" s="138">
        <v>0</v>
      </c>
      <c r="T130" s="139">
        <f>S130*H130</f>
        <v>0</v>
      </c>
      <c r="AR130" s="140" t="s">
        <v>214</v>
      </c>
      <c r="AT130" s="140" t="s">
        <v>210</v>
      </c>
      <c r="AU130" s="140" t="s">
        <v>85</v>
      </c>
      <c r="AY130" s="18" t="s">
        <v>208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8" t="s">
        <v>83</v>
      </c>
      <c r="BK130" s="141">
        <f>ROUND(I130*H130,2)</f>
        <v>0</v>
      </c>
      <c r="BL130" s="18" t="s">
        <v>214</v>
      </c>
      <c r="BM130" s="140" t="s">
        <v>2203</v>
      </c>
    </row>
    <row r="131" spans="2:65" s="1" customFormat="1" x14ac:dyDescent="0.2">
      <c r="B131" s="33"/>
      <c r="D131" s="142" t="s">
        <v>216</v>
      </c>
      <c r="F131" s="143" t="s">
        <v>821</v>
      </c>
      <c r="I131" s="144"/>
      <c r="L131" s="33"/>
      <c r="M131" s="145"/>
      <c r="T131" s="54"/>
      <c r="AT131" s="18" t="s">
        <v>216</v>
      </c>
      <c r="AU131" s="18" t="s">
        <v>85</v>
      </c>
    </row>
    <row r="132" spans="2:65" s="13" customFormat="1" x14ac:dyDescent="0.2">
      <c r="B132" s="153"/>
      <c r="D132" s="147" t="s">
        <v>218</v>
      </c>
      <c r="F132" s="155" t="s">
        <v>2204</v>
      </c>
      <c r="H132" s="156">
        <v>19.323</v>
      </c>
      <c r="I132" s="157"/>
      <c r="L132" s="153"/>
      <c r="M132" s="158"/>
      <c r="T132" s="159"/>
      <c r="AT132" s="154" t="s">
        <v>218</v>
      </c>
      <c r="AU132" s="154" t="s">
        <v>85</v>
      </c>
      <c r="AV132" s="13" t="s">
        <v>85</v>
      </c>
      <c r="AW132" s="13" t="s">
        <v>4</v>
      </c>
      <c r="AX132" s="13" t="s">
        <v>83</v>
      </c>
      <c r="AY132" s="154" t="s">
        <v>208</v>
      </c>
    </row>
    <row r="133" spans="2:65" s="1" customFormat="1" ht="24.75" customHeight="1" x14ac:dyDescent="0.2">
      <c r="B133" s="33"/>
      <c r="C133" s="129" t="s">
        <v>304</v>
      </c>
      <c r="D133" s="129" t="s">
        <v>210</v>
      </c>
      <c r="E133" s="130" t="s">
        <v>824</v>
      </c>
      <c r="F133" s="131" t="s">
        <v>825</v>
      </c>
      <c r="G133" s="132" t="s">
        <v>264</v>
      </c>
      <c r="H133" s="133">
        <v>1.0169999999999999</v>
      </c>
      <c r="I133" s="134"/>
      <c r="J133" s="135">
        <f>ROUND(I133*H133,2)</f>
        <v>0</v>
      </c>
      <c r="K133" s="131" t="s">
        <v>213</v>
      </c>
      <c r="L133" s="33"/>
      <c r="M133" s="136" t="s">
        <v>19</v>
      </c>
      <c r="N133" s="137" t="s">
        <v>46</v>
      </c>
      <c r="P133" s="138">
        <f>O133*H133</f>
        <v>0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AR133" s="140" t="s">
        <v>214</v>
      </c>
      <c r="AT133" s="140" t="s">
        <v>210</v>
      </c>
      <c r="AU133" s="140" t="s">
        <v>85</v>
      </c>
      <c r="AY133" s="18" t="s">
        <v>208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8" t="s">
        <v>83</v>
      </c>
      <c r="BK133" s="141">
        <f>ROUND(I133*H133,2)</f>
        <v>0</v>
      </c>
      <c r="BL133" s="18" t="s">
        <v>214</v>
      </c>
      <c r="BM133" s="140" t="s">
        <v>2205</v>
      </c>
    </row>
    <row r="134" spans="2:65" s="1" customFormat="1" x14ac:dyDescent="0.2">
      <c r="B134" s="33"/>
      <c r="D134" s="142" t="s">
        <v>216</v>
      </c>
      <c r="F134" s="143" t="s">
        <v>827</v>
      </c>
      <c r="I134" s="144"/>
      <c r="L134" s="33"/>
      <c r="M134" s="145"/>
      <c r="T134" s="54"/>
      <c r="AT134" s="18" t="s">
        <v>216</v>
      </c>
      <c r="AU134" s="18" t="s">
        <v>85</v>
      </c>
    </row>
    <row r="135" spans="2:65" s="11" customFormat="1" ht="22.75" customHeight="1" x14ac:dyDescent="0.25">
      <c r="B135" s="117"/>
      <c r="D135" s="118" t="s">
        <v>74</v>
      </c>
      <c r="E135" s="127" t="s">
        <v>828</v>
      </c>
      <c r="F135" s="127" t="s">
        <v>829</v>
      </c>
      <c r="I135" s="120"/>
      <c r="J135" s="128">
        <f>BK135</f>
        <v>0</v>
      </c>
      <c r="L135" s="117"/>
      <c r="M135" s="122"/>
      <c r="P135" s="123">
        <f>SUM(P136:P137)</f>
        <v>0</v>
      </c>
      <c r="R135" s="123">
        <f>SUM(R136:R137)</f>
        <v>0</v>
      </c>
      <c r="T135" s="124">
        <f>SUM(T136:T137)</f>
        <v>0</v>
      </c>
      <c r="AR135" s="118" t="s">
        <v>83</v>
      </c>
      <c r="AT135" s="125" t="s">
        <v>74</v>
      </c>
      <c r="AU135" s="125" t="s">
        <v>83</v>
      </c>
      <c r="AY135" s="118" t="s">
        <v>208</v>
      </c>
      <c r="BK135" s="126">
        <f>SUM(BK136:BK137)</f>
        <v>0</v>
      </c>
    </row>
    <row r="136" spans="2:65" s="1" customFormat="1" ht="33.4" customHeight="1" x14ac:dyDescent="0.2">
      <c r="B136" s="33"/>
      <c r="C136" s="129" t="s">
        <v>312</v>
      </c>
      <c r="D136" s="129" t="s">
        <v>210</v>
      </c>
      <c r="E136" s="130" t="s">
        <v>831</v>
      </c>
      <c r="F136" s="131" t="s">
        <v>832</v>
      </c>
      <c r="G136" s="132" t="s">
        <v>264</v>
      </c>
      <c r="H136" s="133">
        <v>0.93700000000000006</v>
      </c>
      <c r="I136" s="134"/>
      <c r="J136" s="135">
        <f>ROUND(I136*H136,2)</f>
        <v>0</v>
      </c>
      <c r="K136" s="131" t="s">
        <v>213</v>
      </c>
      <c r="L136" s="33"/>
      <c r="M136" s="136" t="s">
        <v>19</v>
      </c>
      <c r="N136" s="137" t="s">
        <v>46</v>
      </c>
      <c r="P136" s="138">
        <f>O136*H136</f>
        <v>0</v>
      </c>
      <c r="Q136" s="138">
        <v>0</v>
      </c>
      <c r="R136" s="138">
        <f>Q136*H136</f>
        <v>0</v>
      </c>
      <c r="S136" s="138">
        <v>0</v>
      </c>
      <c r="T136" s="139">
        <f>S136*H136</f>
        <v>0</v>
      </c>
      <c r="AR136" s="140" t="s">
        <v>214</v>
      </c>
      <c r="AT136" s="140" t="s">
        <v>210</v>
      </c>
      <c r="AU136" s="140" t="s">
        <v>85</v>
      </c>
      <c r="AY136" s="18" t="s">
        <v>208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8" t="s">
        <v>83</v>
      </c>
      <c r="BK136" s="141">
        <f>ROUND(I136*H136,2)</f>
        <v>0</v>
      </c>
      <c r="BL136" s="18" t="s">
        <v>214</v>
      </c>
      <c r="BM136" s="140" t="s">
        <v>2206</v>
      </c>
    </row>
    <row r="137" spans="2:65" s="1" customFormat="1" x14ac:dyDescent="0.2">
      <c r="B137" s="33"/>
      <c r="D137" s="142" t="s">
        <v>216</v>
      </c>
      <c r="F137" s="143" t="s">
        <v>834</v>
      </c>
      <c r="I137" s="144"/>
      <c r="L137" s="33"/>
      <c r="M137" s="145"/>
      <c r="T137" s="54"/>
      <c r="AT137" s="18" t="s">
        <v>216</v>
      </c>
      <c r="AU137" s="18" t="s">
        <v>85</v>
      </c>
    </row>
    <row r="138" spans="2:65" s="11" customFormat="1" ht="25.9" customHeight="1" x14ac:dyDescent="0.35">
      <c r="B138" s="117"/>
      <c r="D138" s="118" t="s">
        <v>74</v>
      </c>
      <c r="E138" s="119" t="s">
        <v>835</v>
      </c>
      <c r="F138" s="119" t="s">
        <v>836</v>
      </c>
      <c r="I138" s="120"/>
      <c r="J138" s="121">
        <f>BK138</f>
        <v>0</v>
      </c>
      <c r="L138" s="117"/>
      <c r="M138" s="122"/>
      <c r="P138" s="123">
        <f>P139</f>
        <v>0</v>
      </c>
      <c r="R138" s="123">
        <f>R139</f>
        <v>0.24674000000000001</v>
      </c>
      <c r="T138" s="124">
        <f>T139</f>
        <v>0</v>
      </c>
      <c r="AR138" s="118" t="s">
        <v>85</v>
      </c>
      <c r="AT138" s="125" t="s">
        <v>74</v>
      </c>
      <c r="AU138" s="125" t="s">
        <v>75</v>
      </c>
      <c r="AY138" s="118" t="s">
        <v>208</v>
      </c>
      <c r="BK138" s="126">
        <f>BK139</f>
        <v>0</v>
      </c>
    </row>
    <row r="139" spans="2:65" s="11" customFormat="1" ht="22.75" customHeight="1" x14ac:dyDescent="0.25">
      <c r="B139" s="117"/>
      <c r="D139" s="118" t="s">
        <v>74</v>
      </c>
      <c r="E139" s="127" t="s">
        <v>932</v>
      </c>
      <c r="F139" s="127" t="s">
        <v>93</v>
      </c>
      <c r="I139" s="120"/>
      <c r="J139" s="128">
        <f>BK139</f>
        <v>0</v>
      </c>
      <c r="L139" s="117"/>
      <c r="M139" s="122"/>
      <c r="P139" s="123">
        <f>SUM(P140:P235)</f>
        <v>0</v>
      </c>
      <c r="R139" s="123">
        <f>SUM(R140:R235)</f>
        <v>0.24674000000000001</v>
      </c>
      <c r="T139" s="124">
        <f>SUM(T140:T235)</f>
        <v>0</v>
      </c>
      <c r="AR139" s="118" t="s">
        <v>85</v>
      </c>
      <c r="AT139" s="125" t="s">
        <v>74</v>
      </c>
      <c r="AU139" s="125" t="s">
        <v>83</v>
      </c>
      <c r="AY139" s="118" t="s">
        <v>208</v>
      </c>
      <c r="BK139" s="126">
        <f>SUM(BK140:BK235)</f>
        <v>0</v>
      </c>
    </row>
    <row r="140" spans="2:65" s="1" customFormat="1" ht="15.75" customHeight="1" x14ac:dyDescent="0.2">
      <c r="B140" s="33"/>
      <c r="C140" s="129" t="s">
        <v>318</v>
      </c>
      <c r="D140" s="129" t="s">
        <v>210</v>
      </c>
      <c r="E140" s="130" t="s">
        <v>2207</v>
      </c>
      <c r="F140" s="131" t="s">
        <v>2208</v>
      </c>
      <c r="G140" s="132" t="s">
        <v>307</v>
      </c>
      <c r="H140" s="133">
        <v>13</v>
      </c>
      <c r="I140" s="134"/>
      <c r="J140" s="135">
        <f>ROUND(I140*H140,2)</f>
        <v>0</v>
      </c>
      <c r="K140" s="131" t="s">
        <v>213</v>
      </c>
      <c r="L140" s="33"/>
      <c r="M140" s="136" t="s">
        <v>19</v>
      </c>
      <c r="N140" s="137" t="s">
        <v>46</v>
      </c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312</v>
      </c>
      <c r="AT140" s="140" t="s">
        <v>210</v>
      </c>
      <c r="AU140" s="140" t="s">
        <v>85</v>
      </c>
      <c r="AY140" s="18" t="s">
        <v>208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8" t="s">
        <v>83</v>
      </c>
      <c r="BK140" s="141">
        <f>ROUND(I140*H140,2)</f>
        <v>0</v>
      </c>
      <c r="BL140" s="18" t="s">
        <v>312</v>
      </c>
      <c r="BM140" s="140" t="s">
        <v>2209</v>
      </c>
    </row>
    <row r="141" spans="2:65" s="1" customFormat="1" x14ac:dyDescent="0.2">
      <c r="B141" s="33"/>
      <c r="D141" s="142" t="s">
        <v>216</v>
      </c>
      <c r="F141" s="143" t="s">
        <v>2210</v>
      </c>
      <c r="I141" s="144"/>
      <c r="L141" s="33"/>
      <c r="M141" s="145"/>
      <c r="T141" s="54"/>
      <c r="AT141" s="18" t="s">
        <v>216</v>
      </c>
      <c r="AU141" s="18" t="s">
        <v>85</v>
      </c>
    </row>
    <row r="142" spans="2:65" s="1" customFormat="1" ht="15.75" customHeight="1" x14ac:dyDescent="0.2">
      <c r="B142" s="33"/>
      <c r="C142" s="168" t="s">
        <v>323</v>
      </c>
      <c r="D142" s="168" t="s">
        <v>346</v>
      </c>
      <c r="E142" s="169" t="s">
        <v>2211</v>
      </c>
      <c r="F142" s="170" t="s">
        <v>2212</v>
      </c>
      <c r="G142" s="171" t="s">
        <v>307</v>
      </c>
      <c r="H142" s="172">
        <v>1</v>
      </c>
      <c r="I142" s="173"/>
      <c r="J142" s="174">
        <f>ROUND(I142*H142,2)</f>
        <v>0</v>
      </c>
      <c r="K142" s="170" t="s">
        <v>19</v>
      </c>
      <c r="L142" s="175"/>
      <c r="M142" s="176" t="s">
        <v>19</v>
      </c>
      <c r="N142" s="177" t="s">
        <v>46</v>
      </c>
      <c r="P142" s="138">
        <f>O142*H142</f>
        <v>0</v>
      </c>
      <c r="Q142" s="138">
        <v>1.1000000000000001E-3</v>
      </c>
      <c r="R142" s="138">
        <f>Q142*H142</f>
        <v>1.1000000000000001E-3</v>
      </c>
      <c r="S142" s="138">
        <v>0</v>
      </c>
      <c r="T142" s="139">
        <f>S142*H142</f>
        <v>0</v>
      </c>
      <c r="AR142" s="140" t="s">
        <v>432</v>
      </c>
      <c r="AT142" s="140" t="s">
        <v>346</v>
      </c>
      <c r="AU142" s="140" t="s">
        <v>85</v>
      </c>
      <c r="AY142" s="18" t="s">
        <v>208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8" t="s">
        <v>83</v>
      </c>
      <c r="BK142" s="141">
        <f>ROUND(I142*H142,2)</f>
        <v>0</v>
      </c>
      <c r="BL142" s="18" t="s">
        <v>312</v>
      </c>
      <c r="BM142" s="140" t="s">
        <v>2213</v>
      </c>
    </row>
    <row r="143" spans="2:65" s="13" customFormat="1" x14ac:dyDescent="0.2">
      <c r="B143" s="153"/>
      <c r="D143" s="147" t="s">
        <v>218</v>
      </c>
      <c r="E143" s="154" t="s">
        <v>19</v>
      </c>
      <c r="F143" s="155" t="s">
        <v>2214</v>
      </c>
      <c r="H143" s="156">
        <v>1</v>
      </c>
      <c r="I143" s="157"/>
      <c r="L143" s="153"/>
      <c r="M143" s="158"/>
      <c r="T143" s="159"/>
      <c r="AT143" s="154" t="s">
        <v>218</v>
      </c>
      <c r="AU143" s="154" t="s">
        <v>85</v>
      </c>
      <c r="AV143" s="13" t="s">
        <v>85</v>
      </c>
      <c r="AW143" s="13" t="s">
        <v>35</v>
      </c>
      <c r="AX143" s="13" t="s">
        <v>75</v>
      </c>
      <c r="AY143" s="154" t="s">
        <v>208</v>
      </c>
    </row>
    <row r="144" spans="2:65" s="14" customFormat="1" x14ac:dyDescent="0.2">
      <c r="B144" s="160"/>
      <c r="D144" s="147" t="s">
        <v>218</v>
      </c>
      <c r="E144" s="161" t="s">
        <v>19</v>
      </c>
      <c r="F144" s="162" t="s">
        <v>221</v>
      </c>
      <c r="H144" s="163">
        <v>1</v>
      </c>
      <c r="I144" s="164"/>
      <c r="L144" s="160"/>
      <c r="M144" s="165"/>
      <c r="T144" s="166"/>
      <c r="AT144" s="161" t="s">
        <v>218</v>
      </c>
      <c r="AU144" s="161" t="s">
        <v>85</v>
      </c>
      <c r="AV144" s="14" t="s">
        <v>214</v>
      </c>
      <c r="AW144" s="14" t="s">
        <v>35</v>
      </c>
      <c r="AX144" s="14" t="s">
        <v>83</v>
      </c>
      <c r="AY144" s="161" t="s">
        <v>208</v>
      </c>
    </row>
    <row r="145" spans="2:65" s="1" customFormat="1" ht="15.75" customHeight="1" x14ac:dyDescent="0.2">
      <c r="B145" s="33"/>
      <c r="C145" s="168" t="s">
        <v>340</v>
      </c>
      <c r="D145" s="168" t="s">
        <v>346</v>
      </c>
      <c r="E145" s="169" t="s">
        <v>2215</v>
      </c>
      <c r="F145" s="170" t="s">
        <v>2216</v>
      </c>
      <c r="G145" s="171" t="s">
        <v>307</v>
      </c>
      <c r="H145" s="172">
        <v>3</v>
      </c>
      <c r="I145" s="173"/>
      <c r="J145" s="174">
        <f>ROUND(I145*H145,2)</f>
        <v>0</v>
      </c>
      <c r="K145" s="170" t="s">
        <v>19</v>
      </c>
      <c r="L145" s="175"/>
      <c r="M145" s="176" t="s">
        <v>19</v>
      </c>
      <c r="N145" s="177" t="s">
        <v>46</v>
      </c>
      <c r="P145" s="138">
        <f>O145*H145</f>
        <v>0</v>
      </c>
      <c r="Q145" s="138">
        <v>1.1000000000000001E-3</v>
      </c>
      <c r="R145" s="138">
        <f>Q145*H145</f>
        <v>3.3E-3</v>
      </c>
      <c r="S145" s="138">
        <v>0</v>
      </c>
      <c r="T145" s="139">
        <f>S145*H145</f>
        <v>0</v>
      </c>
      <c r="AR145" s="140" t="s">
        <v>432</v>
      </c>
      <c r="AT145" s="140" t="s">
        <v>346</v>
      </c>
      <c r="AU145" s="140" t="s">
        <v>85</v>
      </c>
      <c r="AY145" s="18" t="s">
        <v>208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8" t="s">
        <v>83</v>
      </c>
      <c r="BK145" s="141">
        <f>ROUND(I145*H145,2)</f>
        <v>0</v>
      </c>
      <c r="BL145" s="18" t="s">
        <v>312</v>
      </c>
      <c r="BM145" s="140" t="s">
        <v>2217</v>
      </c>
    </row>
    <row r="146" spans="2:65" s="13" customFormat="1" x14ac:dyDescent="0.2">
      <c r="B146" s="153"/>
      <c r="D146" s="147" t="s">
        <v>218</v>
      </c>
      <c r="E146" s="154" t="s">
        <v>19</v>
      </c>
      <c r="F146" s="155" t="s">
        <v>2218</v>
      </c>
      <c r="H146" s="156">
        <v>3</v>
      </c>
      <c r="I146" s="157"/>
      <c r="L146" s="153"/>
      <c r="M146" s="158"/>
      <c r="T146" s="159"/>
      <c r="AT146" s="154" t="s">
        <v>218</v>
      </c>
      <c r="AU146" s="154" t="s">
        <v>85</v>
      </c>
      <c r="AV146" s="13" t="s">
        <v>85</v>
      </c>
      <c r="AW146" s="13" t="s">
        <v>35</v>
      </c>
      <c r="AX146" s="13" t="s">
        <v>75</v>
      </c>
      <c r="AY146" s="154" t="s">
        <v>208</v>
      </c>
    </row>
    <row r="147" spans="2:65" s="14" customFormat="1" x14ac:dyDescent="0.2">
      <c r="B147" s="160"/>
      <c r="D147" s="147" t="s">
        <v>218</v>
      </c>
      <c r="E147" s="161" t="s">
        <v>19</v>
      </c>
      <c r="F147" s="162" t="s">
        <v>221</v>
      </c>
      <c r="H147" s="163">
        <v>3</v>
      </c>
      <c r="I147" s="164"/>
      <c r="L147" s="160"/>
      <c r="M147" s="165"/>
      <c r="T147" s="166"/>
      <c r="AT147" s="161" t="s">
        <v>218</v>
      </c>
      <c r="AU147" s="161" t="s">
        <v>85</v>
      </c>
      <c r="AV147" s="14" t="s">
        <v>214</v>
      </c>
      <c r="AW147" s="14" t="s">
        <v>35</v>
      </c>
      <c r="AX147" s="14" t="s">
        <v>83</v>
      </c>
      <c r="AY147" s="161" t="s">
        <v>208</v>
      </c>
    </row>
    <row r="148" spans="2:65" s="1" customFormat="1" ht="15.75" customHeight="1" x14ac:dyDescent="0.2">
      <c r="B148" s="33"/>
      <c r="C148" s="168" t="s">
        <v>345</v>
      </c>
      <c r="D148" s="168" t="s">
        <v>346</v>
      </c>
      <c r="E148" s="169" t="s">
        <v>2219</v>
      </c>
      <c r="F148" s="170" t="s">
        <v>2220</v>
      </c>
      <c r="G148" s="171" t="s">
        <v>307</v>
      </c>
      <c r="H148" s="172">
        <v>7</v>
      </c>
      <c r="I148" s="173"/>
      <c r="J148" s="174">
        <f>ROUND(I148*H148,2)</f>
        <v>0</v>
      </c>
      <c r="K148" s="170" t="s">
        <v>19</v>
      </c>
      <c r="L148" s="175"/>
      <c r="M148" s="176" t="s">
        <v>19</v>
      </c>
      <c r="N148" s="177" t="s">
        <v>46</v>
      </c>
      <c r="P148" s="138">
        <f>O148*H148</f>
        <v>0</v>
      </c>
      <c r="Q148" s="138">
        <v>1.1000000000000001E-3</v>
      </c>
      <c r="R148" s="138">
        <f>Q148*H148</f>
        <v>7.7000000000000002E-3</v>
      </c>
      <c r="S148" s="138">
        <v>0</v>
      </c>
      <c r="T148" s="139">
        <f>S148*H148</f>
        <v>0</v>
      </c>
      <c r="AR148" s="140" t="s">
        <v>432</v>
      </c>
      <c r="AT148" s="140" t="s">
        <v>346</v>
      </c>
      <c r="AU148" s="140" t="s">
        <v>85</v>
      </c>
      <c r="AY148" s="18" t="s">
        <v>208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8" t="s">
        <v>83</v>
      </c>
      <c r="BK148" s="141">
        <f>ROUND(I148*H148,2)</f>
        <v>0</v>
      </c>
      <c r="BL148" s="18" t="s">
        <v>312</v>
      </c>
      <c r="BM148" s="140" t="s">
        <v>2221</v>
      </c>
    </row>
    <row r="149" spans="2:65" s="13" customFormat="1" x14ac:dyDescent="0.2">
      <c r="B149" s="153"/>
      <c r="D149" s="147" t="s">
        <v>218</v>
      </c>
      <c r="E149" s="154" t="s">
        <v>19</v>
      </c>
      <c r="F149" s="155" t="s">
        <v>2222</v>
      </c>
      <c r="H149" s="156">
        <v>7</v>
      </c>
      <c r="I149" s="157"/>
      <c r="L149" s="153"/>
      <c r="M149" s="158"/>
      <c r="T149" s="159"/>
      <c r="AT149" s="154" t="s">
        <v>218</v>
      </c>
      <c r="AU149" s="154" t="s">
        <v>85</v>
      </c>
      <c r="AV149" s="13" t="s">
        <v>85</v>
      </c>
      <c r="AW149" s="13" t="s">
        <v>35</v>
      </c>
      <c r="AX149" s="13" t="s">
        <v>75</v>
      </c>
      <c r="AY149" s="154" t="s">
        <v>208</v>
      </c>
    </row>
    <row r="150" spans="2:65" s="14" customFormat="1" x14ac:dyDescent="0.2">
      <c r="B150" s="160"/>
      <c r="D150" s="147" t="s">
        <v>218</v>
      </c>
      <c r="E150" s="161" t="s">
        <v>19</v>
      </c>
      <c r="F150" s="162" t="s">
        <v>221</v>
      </c>
      <c r="H150" s="163">
        <v>7</v>
      </c>
      <c r="I150" s="164"/>
      <c r="L150" s="160"/>
      <c r="M150" s="165"/>
      <c r="T150" s="166"/>
      <c r="AT150" s="161" t="s">
        <v>218</v>
      </c>
      <c r="AU150" s="161" t="s">
        <v>85</v>
      </c>
      <c r="AV150" s="14" t="s">
        <v>214</v>
      </c>
      <c r="AW150" s="14" t="s">
        <v>35</v>
      </c>
      <c r="AX150" s="14" t="s">
        <v>83</v>
      </c>
      <c r="AY150" s="161" t="s">
        <v>208</v>
      </c>
    </row>
    <row r="151" spans="2:65" s="1" customFormat="1" ht="15.75" customHeight="1" x14ac:dyDescent="0.2">
      <c r="B151" s="33"/>
      <c r="C151" s="168" t="s">
        <v>7</v>
      </c>
      <c r="D151" s="168" t="s">
        <v>346</v>
      </c>
      <c r="E151" s="169" t="s">
        <v>2223</v>
      </c>
      <c r="F151" s="170" t="s">
        <v>2224</v>
      </c>
      <c r="G151" s="171" t="s">
        <v>307</v>
      </c>
      <c r="H151" s="172">
        <v>2</v>
      </c>
      <c r="I151" s="173"/>
      <c r="J151" s="174">
        <f>ROUND(I151*H151,2)</f>
        <v>0</v>
      </c>
      <c r="K151" s="170" t="s">
        <v>19</v>
      </c>
      <c r="L151" s="175"/>
      <c r="M151" s="176" t="s">
        <v>19</v>
      </c>
      <c r="N151" s="177" t="s">
        <v>46</v>
      </c>
      <c r="P151" s="138">
        <f>O151*H151</f>
        <v>0</v>
      </c>
      <c r="Q151" s="138">
        <v>1.1000000000000001E-3</v>
      </c>
      <c r="R151" s="138">
        <f>Q151*H151</f>
        <v>2.2000000000000001E-3</v>
      </c>
      <c r="S151" s="138">
        <v>0</v>
      </c>
      <c r="T151" s="139">
        <f>S151*H151</f>
        <v>0</v>
      </c>
      <c r="AR151" s="140" t="s">
        <v>432</v>
      </c>
      <c r="AT151" s="140" t="s">
        <v>346</v>
      </c>
      <c r="AU151" s="140" t="s">
        <v>85</v>
      </c>
      <c r="AY151" s="18" t="s">
        <v>208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8" t="s">
        <v>83</v>
      </c>
      <c r="BK151" s="141">
        <f>ROUND(I151*H151,2)</f>
        <v>0</v>
      </c>
      <c r="BL151" s="18" t="s">
        <v>312</v>
      </c>
      <c r="BM151" s="140" t="s">
        <v>2225</v>
      </c>
    </row>
    <row r="152" spans="2:65" s="13" customFormat="1" x14ac:dyDescent="0.2">
      <c r="B152" s="153"/>
      <c r="D152" s="147" t="s">
        <v>218</v>
      </c>
      <c r="E152" s="154" t="s">
        <v>19</v>
      </c>
      <c r="F152" s="155" t="s">
        <v>2226</v>
      </c>
      <c r="H152" s="156">
        <v>2</v>
      </c>
      <c r="I152" s="157"/>
      <c r="L152" s="153"/>
      <c r="M152" s="158"/>
      <c r="T152" s="159"/>
      <c r="AT152" s="154" t="s">
        <v>218</v>
      </c>
      <c r="AU152" s="154" t="s">
        <v>85</v>
      </c>
      <c r="AV152" s="13" t="s">
        <v>85</v>
      </c>
      <c r="AW152" s="13" t="s">
        <v>35</v>
      </c>
      <c r="AX152" s="13" t="s">
        <v>75</v>
      </c>
      <c r="AY152" s="154" t="s">
        <v>208</v>
      </c>
    </row>
    <row r="153" spans="2:65" s="14" customFormat="1" x14ac:dyDescent="0.2">
      <c r="B153" s="160"/>
      <c r="D153" s="147" t="s">
        <v>218</v>
      </c>
      <c r="E153" s="161" t="s">
        <v>19</v>
      </c>
      <c r="F153" s="162" t="s">
        <v>221</v>
      </c>
      <c r="H153" s="163">
        <v>2</v>
      </c>
      <c r="I153" s="164"/>
      <c r="L153" s="160"/>
      <c r="M153" s="165"/>
      <c r="T153" s="166"/>
      <c r="AT153" s="161" t="s">
        <v>218</v>
      </c>
      <c r="AU153" s="161" t="s">
        <v>85</v>
      </c>
      <c r="AV153" s="14" t="s">
        <v>214</v>
      </c>
      <c r="AW153" s="14" t="s">
        <v>35</v>
      </c>
      <c r="AX153" s="14" t="s">
        <v>83</v>
      </c>
      <c r="AY153" s="161" t="s">
        <v>208</v>
      </c>
    </row>
    <row r="154" spans="2:65" s="1" customFormat="1" ht="15.75" customHeight="1" x14ac:dyDescent="0.2">
      <c r="B154" s="33"/>
      <c r="C154" s="129" t="s">
        <v>356</v>
      </c>
      <c r="D154" s="129" t="s">
        <v>210</v>
      </c>
      <c r="E154" s="130" t="s">
        <v>2227</v>
      </c>
      <c r="F154" s="131" t="s">
        <v>2228</v>
      </c>
      <c r="G154" s="132" t="s">
        <v>307</v>
      </c>
      <c r="H154" s="133">
        <v>5</v>
      </c>
      <c r="I154" s="134"/>
      <c r="J154" s="135">
        <f>ROUND(I154*H154,2)</f>
        <v>0</v>
      </c>
      <c r="K154" s="131" t="s">
        <v>213</v>
      </c>
      <c r="L154" s="33"/>
      <c r="M154" s="136" t="s">
        <v>19</v>
      </c>
      <c r="N154" s="137" t="s">
        <v>46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312</v>
      </c>
      <c r="AT154" s="140" t="s">
        <v>210</v>
      </c>
      <c r="AU154" s="140" t="s">
        <v>85</v>
      </c>
      <c r="AY154" s="18" t="s">
        <v>208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8" t="s">
        <v>83</v>
      </c>
      <c r="BK154" s="141">
        <f>ROUND(I154*H154,2)</f>
        <v>0</v>
      </c>
      <c r="BL154" s="18" t="s">
        <v>312</v>
      </c>
      <c r="BM154" s="140" t="s">
        <v>2229</v>
      </c>
    </row>
    <row r="155" spans="2:65" s="1" customFormat="1" x14ac:dyDescent="0.2">
      <c r="B155" s="33"/>
      <c r="D155" s="142" t="s">
        <v>216</v>
      </c>
      <c r="F155" s="143" t="s">
        <v>2230</v>
      </c>
      <c r="I155" s="144"/>
      <c r="L155" s="33"/>
      <c r="M155" s="145"/>
      <c r="T155" s="54"/>
      <c r="AT155" s="18" t="s">
        <v>216</v>
      </c>
      <c r="AU155" s="18" t="s">
        <v>85</v>
      </c>
    </row>
    <row r="156" spans="2:65" s="1" customFormat="1" ht="15.75" customHeight="1" x14ac:dyDescent="0.2">
      <c r="B156" s="33"/>
      <c r="C156" s="168" t="s">
        <v>366</v>
      </c>
      <c r="D156" s="168" t="s">
        <v>346</v>
      </c>
      <c r="E156" s="169" t="s">
        <v>2231</v>
      </c>
      <c r="F156" s="170" t="s">
        <v>2232</v>
      </c>
      <c r="G156" s="171" t="s">
        <v>307</v>
      </c>
      <c r="H156" s="172">
        <v>1</v>
      </c>
      <c r="I156" s="173"/>
      <c r="J156" s="174">
        <f>ROUND(I156*H156,2)</f>
        <v>0</v>
      </c>
      <c r="K156" s="170" t="s">
        <v>213</v>
      </c>
      <c r="L156" s="175"/>
      <c r="M156" s="176" t="s">
        <v>19</v>
      </c>
      <c r="N156" s="177" t="s">
        <v>46</v>
      </c>
      <c r="P156" s="138">
        <f>O156*H156</f>
        <v>0</v>
      </c>
      <c r="Q156" s="138">
        <v>2.5999999999999999E-3</v>
      </c>
      <c r="R156" s="138">
        <f>Q156*H156</f>
        <v>2.5999999999999999E-3</v>
      </c>
      <c r="S156" s="138">
        <v>0</v>
      </c>
      <c r="T156" s="139">
        <f>S156*H156</f>
        <v>0</v>
      </c>
      <c r="AR156" s="140" t="s">
        <v>432</v>
      </c>
      <c r="AT156" s="140" t="s">
        <v>346</v>
      </c>
      <c r="AU156" s="140" t="s">
        <v>85</v>
      </c>
      <c r="AY156" s="18" t="s">
        <v>208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8" t="s">
        <v>83</v>
      </c>
      <c r="BK156" s="141">
        <f>ROUND(I156*H156,2)</f>
        <v>0</v>
      </c>
      <c r="BL156" s="18" t="s">
        <v>312</v>
      </c>
      <c r="BM156" s="140" t="s">
        <v>2233</v>
      </c>
    </row>
    <row r="157" spans="2:65" s="13" customFormat="1" x14ac:dyDescent="0.2">
      <c r="B157" s="153"/>
      <c r="D157" s="147" t="s">
        <v>218</v>
      </c>
      <c r="E157" s="154" t="s">
        <v>19</v>
      </c>
      <c r="F157" s="155" t="s">
        <v>2234</v>
      </c>
      <c r="H157" s="156">
        <v>1</v>
      </c>
      <c r="I157" s="157"/>
      <c r="L157" s="153"/>
      <c r="M157" s="158"/>
      <c r="T157" s="159"/>
      <c r="AT157" s="154" t="s">
        <v>218</v>
      </c>
      <c r="AU157" s="154" t="s">
        <v>85</v>
      </c>
      <c r="AV157" s="13" t="s">
        <v>85</v>
      </c>
      <c r="AW157" s="13" t="s">
        <v>35</v>
      </c>
      <c r="AX157" s="13" t="s">
        <v>75</v>
      </c>
      <c r="AY157" s="154" t="s">
        <v>208</v>
      </c>
    </row>
    <row r="158" spans="2:65" s="14" customFormat="1" x14ac:dyDescent="0.2">
      <c r="B158" s="160"/>
      <c r="D158" s="147" t="s">
        <v>218</v>
      </c>
      <c r="E158" s="161" t="s">
        <v>19</v>
      </c>
      <c r="F158" s="162" t="s">
        <v>221</v>
      </c>
      <c r="H158" s="163">
        <v>1</v>
      </c>
      <c r="I158" s="164"/>
      <c r="L158" s="160"/>
      <c r="M158" s="165"/>
      <c r="T158" s="166"/>
      <c r="AT158" s="161" t="s">
        <v>218</v>
      </c>
      <c r="AU158" s="161" t="s">
        <v>85</v>
      </c>
      <c r="AV158" s="14" t="s">
        <v>214</v>
      </c>
      <c r="AW158" s="14" t="s">
        <v>35</v>
      </c>
      <c r="AX158" s="14" t="s">
        <v>83</v>
      </c>
      <c r="AY158" s="161" t="s">
        <v>208</v>
      </c>
    </row>
    <row r="159" spans="2:65" s="1" customFormat="1" ht="15.75" customHeight="1" x14ac:dyDescent="0.2">
      <c r="B159" s="33"/>
      <c r="C159" s="168" t="s">
        <v>375</v>
      </c>
      <c r="D159" s="168" t="s">
        <v>346</v>
      </c>
      <c r="E159" s="169" t="s">
        <v>2235</v>
      </c>
      <c r="F159" s="170" t="s">
        <v>2236</v>
      </c>
      <c r="G159" s="171" t="s">
        <v>307</v>
      </c>
      <c r="H159" s="172">
        <v>3</v>
      </c>
      <c r="I159" s="173"/>
      <c r="J159" s="174">
        <f>ROUND(I159*H159,2)</f>
        <v>0</v>
      </c>
      <c r="K159" s="170" t="s">
        <v>213</v>
      </c>
      <c r="L159" s="175"/>
      <c r="M159" s="176" t="s">
        <v>19</v>
      </c>
      <c r="N159" s="177" t="s">
        <v>46</v>
      </c>
      <c r="P159" s="138">
        <f>O159*H159</f>
        <v>0</v>
      </c>
      <c r="Q159" s="138">
        <v>3.3E-3</v>
      </c>
      <c r="R159" s="138">
        <f>Q159*H159</f>
        <v>9.8999999999999991E-3</v>
      </c>
      <c r="S159" s="138">
        <v>0</v>
      </c>
      <c r="T159" s="139">
        <f>S159*H159</f>
        <v>0</v>
      </c>
      <c r="AR159" s="140" t="s">
        <v>432</v>
      </c>
      <c r="AT159" s="140" t="s">
        <v>346</v>
      </c>
      <c r="AU159" s="140" t="s">
        <v>85</v>
      </c>
      <c r="AY159" s="18" t="s">
        <v>208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8" t="s">
        <v>83</v>
      </c>
      <c r="BK159" s="141">
        <f>ROUND(I159*H159,2)</f>
        <v>0</v>
      </c>
      <c r="BL159" s="18" t="s">
        <v>312</v>
      </c>
      <c r="BM159" s="140" t="s">
        <v>2237</v>
      </c>
    </row>
    <row r="160" spans="2:65" s="13" customFormat="1" x14ac:dyDescent="0.2">
      <c r="B160" s="153"/>
      <c r="D160" s="147" t="s">
        <v>218</v>
      </c>
      <c r="E160" s="154" t="s">
        <v>19</v>
      </c>
      <c r="F160" s="155" t="s">
        <v>2238</v>
      </c>
      <c r="H160" s="156">
        <v>3</v>
      </c>
      <c r="I160" s="157"/>
      <c r="L160" s="153"/>
      <c r="M160" s="158"/>
      <c r="T160" s="159"/>
      <c r="AT160" s="154" t="s">
        <v>218</v>
      </c>
      <c r="AU160" s="154" t="s">
        <v>85</v>
      </c>
      <c r="AV160" s="13" t="s">
        <v>85</v>
      </c>
      <c r="AW160" s="13" t="s">
        <v>35</v>
      </c>
      <c r="AX160" s="13" t="s">
        <v>75</v>
      </c>
      <c r="AY160" s="154" t="s">
        <v>208</v>
      </c>
    </row>
    <row r="161" spans="2:65" s="14" customFormat="1" x14ac:dyDescent="0.2">
      <c r="B161" s="160"/>
      <c r="D161" s="147" t="s">
        <v>218</v>
      </c>
      <c r="E161" s="161" t="s">
        <v>19</v>
      </c>
      <c r="F161" s="162" t="s">
        <v>221</v>
      </c>
      <c r="H161" s="163">
        <v>3</v>
      </c>
      <c r="I161" s="164"/>
      <c r="L161" s="160"/>
      <c r="M161" s="165"/>
      <c r="T161" s="166"/>
      <c r="AT161" s="161" t="s">
        <v>218</v>
      </c>
      <c r="AU161" s="161" t="s">
        <v>85</v>
      </c>
      <c r="AV161" s="14" t="s">
        <v>214</v>
      </c>
      <c r="AW161" s="14" t="s">
        <v>35</v>
      </c>
      <c r="AX161" s="14" t="s">
        <v>83</v>
      </c>
      <c r="AY161" s="161" t="s">
        <v>208</v>
      </c>
    </row>
    <row r="162" spans="2:65" s="1" customFormat="1" ht="15.75" customHeight="1" x14ac:dyDescent="0.2">
      <c r="B162" s="33"/>
      <c r="C162" s="168" t="s">
        <v>385</v>
      </c>
      <c r="D162" s="168" t="s">
        <v>346</v>
      </c>
      <c r="E162" s="169" t="s">
        <v>2239</v>
      </c>
      <c r="F162" s="170" t="s">
        <v>2240</v>
      </c>
      <c r="G162" s="171" t="s">
        <v>307</v>
      </c>
      <c r="H162" s="172">
        <v>1</v>
      </c>
      <c r="I162" s="173"/>
      <c r="J162" s="174">
        <f>ROUND(I162*H162,2)</f>
        <v>0</v>
      </c>
      <c r="K162" s="170" t="s">
        <v>19</v>
      </c>
      <c r="L162" s="175"/>
      <c r="M162" s="176" t="s">
        <v>19</v>
      </c>
      <c r="N162" s="177" t="s">
        <v>46</v>
      </c>
      <c r="P162" s="138">
        <f>O162*H162</f>
        <v>0</v>
      </c>
      <c r="Q162" s="138">
        <v>2.5000000000000001E-3</v>
      </c>
      <c r="R162" s="138">
        <f>Q162*H162</f>
        <v>2.5000000000000001E-3</v>
      </c>
      <c r="S162" s="138">
        <v>0</v>
      </c>
      <c r="T162" s="139">
        <f>S162*H162</f>
        <v>0</v>
      </c>
      <c r="AR162" s="140" t="s">
        <v>432</v>
      </c>
      <c r="AT162" s="140" t="s">
        <v>346</v>
      </c>
      <c r="AU162" s="140" t="s">
        <v>85</v>
      </c>
      <c r="AY162" s="18" t="s">
        <v>208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8" t="s">
        <v>83</v>
      </c>
      <c r="BK162" s="141">
        <f>ROUND(I162*H162,2)</f>
        <v>0</v>
      </c>
      <c r="BL162" s="18" t="s">
        <v>312</v>
      </c>
      <c r="BM162" s="140" t="s">
        <v>2241</v>
      </c>
    </row>
    <row r="163" spans="2:65" s="13" customFormat="1" x14ac:dyDescent="0.2">
      <c r="B163" s="153"/>
      <c r="D163" s="147" t="s">
        <v>218</v>
      </c>
      <c r="E163" s="154" t="s">
        <v>19</v>
      </c>
      <c r="F163" s="155" t="s">
        <v>2242</v>
      </c>
      <c r="H163" s="156">
        <v>1</v>
      </c>
      <c r="I163" s="157"/>
      <c r="L163" s="153"/>
      <c r="M163" s="158"/>
      <c r="T163" s="159"/>
      <c r="AT163" s="154" t="s">
        <v>218</v>
      </c>
      <c r="AU163" s="154" t="s">
        <v>85</v>
      </c>
      <c r="AV163" s="13" t="s">
        <v>85</v>
      </c>
      <c r="AW163" s="13" t="s">
        <v>35</v>
      </c>
      <c r="AX163" s="13" t="s">
        <v>75</v>
      </c>
      <c r="AY163" s="154" t="s">
        <v>208</v>
      </c>
    </row>
    <row r="164" spans="2:65" s="14" customFormat="1" x14ac:dyDescent="0.2">
      <c r="B164" s="160"/>
      <c r="D164" s="147" t="s">
        <v>218</v>
      </c>
      <c r="E164" s="161" t="s">
        <v>19</v>
      </c>
      <c r="F164" s="162" t="s">
        <v>221</v>
      </c>
      <c r="H164" s="163">
        <v>1</v>
      </c>
      <c r="I164" s="164"/>
      <c r="L164" s="160"/>
      <c r="M164" s="165"/>
      <c r="T164" s="166"/>
      <c r="AT164" s="161" t="s">
        <v>218</v>
      </c>
      <c r="AU164" s="161" t="s">
        <v>85</v>
      </c>
      <c r="AV164" s="14" t="s">
        <v>214</v>
      </c>
      <c r="AW164" s="14" t="s">
        <v>35</v>
      </c>
      <c r="AX164" s="14" t="s">
        <v>83</v>
      </c>
      <c r="AY164" s="161" t="s">
        <v>208</v>
      </c>
    </row>
    <row r="165" spans="2:65" s="1" customFormat="1" ht="24.75" customHeight="1" x14ac:dyDescent="0.2">
      <c r="B165" s="33"/>
      <c r="C165" s="129" t="s">
        <v>391</v>
      </c>
      <c r="D165" s="129" t="s">
        <v>210</v>
      </c>
      <c r="E165" s="130" t="s">
        <v>2243</v>
      </c>
      <c r="F165" s="131" t="s">
        <v>2244</v>
      </c>
      <c r="G165" s="132" t="s">
        <v>307</v>
      </c>
      <c r="H165" s="133">
        <v>1</v>
      </c>
      <c r="I165" s="134"/>
      <c r="J165" s="135">
        <f>ROUND(I165*H165,2)</f>
        <v>0</v>
      </c>
      <c r="K165" s="131" t="s">
        <v>213</v>
      </c>
      <c r="L165" s="33"/>
      <c r="M165" s="136" t="s">
        <v>19</v>
      </c>
      <c r="N165" s="137" t="s">
        <v>46</v>
      </c>
      <c r="P165" s="138">
        <f>O165*H165</f>
        <v>0</v>
      </c>
      <c r="Q165" s="138">
        <v>0</v>
      </c>
      <c r="R165" s="138">
        <f>Q165*H165</f>
        <v>0</v>
      </c>
      <c r="S165" s="138">
        <v>0</v>
      </c>
      <c r="T165" s="139">
        <f>S165*H165</f>
        <v>0</v>
      </c>
      <c r="AR165" s="140" t="s">
        <v>312</v>
      </c>
      <c r="AT165" s="140" t="s">
        <v>210</v>
      </c>
      <c r="AU165" s="140" t="s">
        <v>85</v>
      </c>
      <c r="AY165" s="18" t="s">
        <v>208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8" t="s">
        <v>83</v>
      </c>
      <c r="BK165" s="141">
        <f>ROUND(I165*H165,2)</f>
        <v>0</v>
      </c>
      <c r="BL165" s="18" t="s">
        <v>312</v>
      </c>
      <c r="BM165" s="140" t="s">
        <v>2245</v>
      </c>
    </row>
    <row r="166" spans="2:65" s="1" customFormat="1" x14ac:dyDescent="0.2">
      <c r="B166" s="33"/>
      <c r="D166" s="142" t="s">
        <v>216</v>
      </c>
      <c r="F166" s="143" t="s">
        <v>2246</v>
      </c>
      <c r="I166" s="144"/>
      <c r="L166" s="33"/>
      <c r="M166" s="145"/>
      <c r="T166" s="54"/>
      <c r="AT166" s="18" t="s">
        <v>216</v>
      </c>
      <c r="AU166" s="18" t="s">
        <v>85</v>
      </c>
    </row>
    <row r="167" spans="2:65" s="1" customFormat="1" ht="15.75" customHeight="1" x14ac:dyDescent="0.2">
      <c r="B167" s="33"/>
      <c r="C167" s="168" t="s">
        <v>397</v>
      </c>
      <c r="D167" s="168" t="s">
        <v>346</v>
      </c>
      <c r="E167" s="169" t="s">
        <v>2247</v>
      </c>
      <c r="F167" s="170" t="s">
        <v>2248</v>
      </c>
      <c r="G167" s="171" t="s">
        <v>307</v>
      </c>
      <c r="H167" s="172">
        <v>1</v>
      </c>
      <c r="I167" s="173"/>
      <c r="J167" s="174">
        <f>ROUND(I167*H167,2)</f>
        <v>0</v>
      </c>
      <c r="K167" s="170" t="s">
        <v>19</v>
      </c>
      <c r="L167" s="175"/>
      <c r="M167" s="176" t="s">
        <v>19</v>
      </c>
      <c r="N167" s="177" t="s">
        <v>46</v>
      </c>
      <c r="P167" s="138">
        <f>O167*H167</f>
        <v>0</v>
      </c>
      <c r="Q167" s="138">
        <v>4.7999999999999996E-3</v>
      </c>
      <c r="R167" s="138">
        <f>Q167*H167</f>
        <v>4.7999999999999996E-3</v>
      </c>
      <c r="S167" s="138">
        <v>0</v>
      </c>
      <c r="T167" s="139">
        <f>S167*H167</f>
        <v>0</v>
      </c>
      <c r="AR167" s="140" t="s">
        <v>432</v>
      </c>
      <c r="AT167" s="140" t="s">
        <v>346</v>
      </c>
      <c r="AU167" s="140" t="s">
        <v>85</v>
      </c>
      <c r="AY167" s="18" t="s">
        <v>208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8" t="s">
        <v>83</v>
      </c>
      <c r="BK167" s="141">
        <f>ROUND(I167*H167,2)</f>
        <v>0</v>
      </c>
      <c r="BL167" s="18" t="s">
        <v>312</v>
      </c>
      <c r="BM167" s="140" t="s">
        <v>2249</v>
      </c>
    </row>
    <row r="168" spans="2:65" s="1" customFormat="1" ht="27" x14ac:dyDescent="0.2">
      <c r="B168" s="33"/>
      <c r="D168" s="147" t="s">
        <v>297</v>
      </c>
      <c r="F168" s="167" t="s">
        <v>2250</v>
      </c>
      <c r="I168" s="144"/>
      <c r="L168" s="33"/>
      <c r="M168" s="145"/>
      <c r="T168" s="54"/>
      <c r="AT168" s="18" t="s">
        <v>297</v>
      </c>
      <c r="AU168" s="18" t="s">
        <v>85</v>
      </c>
    </row>
    <row r="169" spans="2:65" s="13" customFormat="1" x14ac:dyDescent="0.2">
      <c r="B169" s="153"/>
      <c r="D169" s="147" t="s">
        <v>218</v>
      </c>
      <c r="E169" s="154" t="s">
        <v>19</v>
      </c>
      <c r="F169" s="155" t="s">
        <v>2251</v>
      </c>
      <c r="H169" s="156">
        <v>1</v>
      </c>
      <c r="I169" s="157"/>
      <c r="L169" s="153"/>
      <c r="M169" s="158"/>
      <c r="T169" s="159"/>
      <c r="AT169" s="154" t="s">
        <v>218</v>
      </c>
      <c r="AU169" s="154" t="s">
        <v>85</v>
      </c>
      <c r="AV169" s="13" t="s">
        <v>85</v>
      </c>
      <c r="AW169" s="13" t="s">
        <v>35</v>
      </c>
      <c r="AX169" s="13" t="s">
        <v>75</v>
      </c>
      <c r="AY169" s="154" t="s">
        <v>208</v>
      </c>
    </row>
    <row r="170" spans="2:65" s="14" customFormat="1" x14ac:dyDescent="0.2">
      <c r="B170" s="160"/>
      <c r="D170" s="147" t="s">
        <v>218</v>
      </c>
      <c r="E170" s="161" t="s">
        <v>19</v>
      </c>
      <c r="F170" s="162" t="s">
        <v>221</v>
      </c>
      <c r="H170" s="163">
        <v>1</v>
      </c>
      <c r="I170" s="164"/>
      <c r="L170" s="160"/>
      <c r="M170" s="165"/>
      <c r="T170" s="166"/>
      <c r="AT170" s="161" t="s">
        <v>218</v>
      </c>
      <c r="AU170" s="161" t="s">
        <v>85</v>
      </c>
      <c r="AV170" s="14" t="s">
        <v>214</v>
      </c>
      <c r="AW170" s="14" t="s">
        <v>35</v>
      </c>
      <c r="AX170" s="14" t="s">
        <v>83</v>
      </c>
      <c r="AY170" s="161" t="s">
        <v>208</v>
      </c>
    </row>
    <row r="171" spans="2:65" s="1" customFormat="1" ht="15.75" customHeight="1" x14ac:dyDescent="0.2">
      <c r="B171" s="33"/>
      <c r="C171" s="129" t="s">
        <v>403</v>
      </c>
      <c r="D171" s="129" t="s">
        <v>210</v>
      </c>
      <c r="E171" s="130" t="s">
        <v>2252</v>
      </c>
      <c r="F171" s="131" t="s">
        <v>2253</v>
      </c>
      <c r="G171" s="132" t="s">
        <v>307</v>
      </c>
      <c r="H171" s="133">
        <v>1</v>
      </c>
      <c r="I171" s="134"/>
      <c r="J171" s="135">
        <f>ROUND(I171*H171,2)</f>
        <v>0</v>
      </c>
      <c r="K171" s="131" t="s">
        <v>213</v>
      </c>
      <c r="L171" s="33"/>
      <c r="M171" s="136" t="s">
        <v>19</v>
      </c>
      <c r="N171" s="137" t="s">
        <v>46</v>
      </c>
      <c r="P171" s="138">
        <f>O171*H171</f>
        <v>0</v>
      </c>
      <c r="Q171" s="138">
        <v>0</v>
      </c>
      <c r="R171" s="138">
        <f>Q171*H171</f>
        <v>0</v>
      </c>
      <c r="S171" s="138">
        <v>0</v>
      </c>
      <c r="T171" s="139">
        <f>S171*H171</f>
        <v>0</v>
      </c>
      <c r="AR171" s="140" t="s">
        <v>312</v>
      </c>
      <c r="AT171" s="140" t="s">
        <v>210</v>
      </c>
      <c r="AU171" s="140" t="s">
        <v>85</v>
      </c>
      <c r="AY171" s="18" t="s">
        <v>208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8" t="s">
        <v>83</v>
      </c>
      <c r="BK171" s="141">
        <f>ROUND(I171*H171,2)</f>
        <v>0</v>
      </c>
      <c r="BL171" s="18" t="s">
        <v>312</v>
      </c>
      <c r="BM171" s="140" t="s">
        <v>2254</v>
      </c>
    </row>
    <row r="172" spans="2:65" s="1" customFormat="1" x14ac:dyDescent="0.2">
      <c r="B172" s="33"/>
      <c r="D172" s="142" t="s">
        <v>216</v>
      </c>
      <c r="F172" s="143" t="s">
        <v>2255</v>
      </c>
      <c r="I172" s="144"/>
      <c r="L172" s="33"/>
      <c r="M172" s="145"/>
      <c r="T172" s="54"/>
      <c r="AT172" s="18" t="s">
        <v>216</v>
      </c>
      <c r="AU172" s="18" t="s">
        <v>85</v>
      </c>
    </row>
    <row r="173" spans="2:65" s="1" customFormat="1" ht="15.75" customHeight="1" x14ac:dyDescent="0.2">
      <c r="B173" s="33"/>
      <c r="C173" s="168" t="s">
        <v>410</v>
      </c>
      <c r="D173" s="168" t="s">
        <v>346</v>
      </c>
      <c r="E173" s="169" t="s">
        <v>2256</v>
      </c>
      <c r="F173" s="170" t="s">
        <v>2257</v>
      </c>
      <c r="G173" s="171" t="s">
        <v>307</v>
      </c>
      <c r="H173" s="172">
        <v>1</v>
      </c>
      <c r="I173" s="173"/>
      <c r="J173" s="174">
        <f>ROUND(I173*H173,2)</f>
        <v>0</v>
      </c>
      <c r="K173" s="170" t="s">
        <v>19</v>
      </c>
      <c r="L173" s="175"/>
      <c r="M173" s="176" t="s">
        <v>19</v>
      </c>
      <c r="N173" s="177" t="s">
        <v>46</v>
      </c>
      <c r="P173" s="138">
        <f>O173*H173</f>
        <v>0</v>
      </c>
      <c r="Q173" s="138">
        <v>1.6000000000000001E-3</v>
      </c>
      <c r="R173" s="138">
        <f>Q173*H173</f>
        <v>1.6000000000000001E-3</v>
      </c>
      <c r="S173" s="138">
        <v>0</v>
      </c>
      <c r="T173" s="139">
        <f>S173*H173</f>
        <v>0</v>
      </c>
      <c r="AR173" s="140" t="s">
        <v>432</v>
      </c>
      <c r="AT173" s="140" t="s">
        <v>346</v>
      </c>
      <c r="AU173" s="140" t="s">
        <v>85</v>
      </c>
      <c r="AY173" s="18" t="s">
        <v>208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8" t="s">
        <v>83</v>
      </c>
      <c r="BK173" s="141">
        <f>ROUND(I173*H173,2)</f>
        <v>0</v>
      </c>
      <c r="BL173" s="18" t="s">
        <v>312</v>
      </c>
      <c r="BM173" s="140" t="s">
        <v>2258</v>
      </c>
    </row>
    <row r="174" spans="2:65" s="13" customFormat="1" x14ac:dyDescent="0.2">
      <c r="B174" s="153"/>
      <c r="D174" s="147" t="s">
        <v>218</v>
      </c>
      <c r="E174" s="154" t="s">
        <v>19</v>
      </c>
      <c r="F174" s="155" t="s">
        <v>2259</v>
      </c>
      <c r="H174" s="156">
        <v>1</v>
      </c>
      <c r="I174" s="157"/>
      <c r="L174" s="153"/>
      <c r="M174" s="158"/>
      <c r="T174" s="159"/>
      <c r="AT174" s="154" t="s">
        <v>218</v>
      </c>
      <c r="AU174" s="154" t="s">
        <v>85</v>
      </c>
      <c r="AV174" s="13" t="s">
        <v>85</v>
      </c>
      <c r="AW174" s="13" t="s">
        <v>35</v>
      </c>
      <c r="AX174" s="13" t="s">
        <v>75</v>
      </c>
      <c r="AY174" s="154" t="s">
        <v>208</v>
      </c>
    </row>
    <row r="175" spans="2:65" s="14" customFormat="1" x14ac:dyDescent="0.2">
      <c r="B175" s="160"/>
      <c r="D175" s="147" t="s">
        <v>218</v>
      </c>
      <c r="E175" s="161" t="s">
        <v>19</v>
      </c>
      <c r="F175" s="162" t="s">
        <v>221</v>
      </c>
      <c r="H175" s="163">
        <v>1</v>
      </c>
      <c r="I175" s="164"/>
      <c r="L175" s="160"/>
      <c r="M175" s="165"/>
      <c r="T175" s="166"/>
      <c r="AT175" s="161" t="s">
        <v>218</v>
      </c>
      <c r="AU175" s="161" t="s">
        <v>85</v>
      </c>
      <c r="AV175" s="14" t="s">
        <v>214</v>
      </c>
      <c r="AW175" s="14" t="s">
        <v>35</v>
      </c>
      <c r="AX175" s="14" t="s">
        <v>83</v>
      </c>
      <c r="AY175" s="161" t="s">
        <v>208</v>
      </c>
    </row>
    <row r="176" spans="2:65" s="1" customFormat="1" ht="15.75" customHeight="1" x14ac:dyDescent="0.2">
      <c r="B176" s="33"/>
      <c r="C176" s="129" t="s">
        <v>417</v>
      </c>
      <c r="D176" s="129" t="s">
        <v>210</v>
      </c>
      <c r="E176" s="130" t="s">
        <v>2260</v>
      </c>
      <c r="F176" s="131" t="s">
        <v>2261</v>
      </c>
      <c r="G176" s="132" t="s">
        <v>307</v>
      </c>
      <c r="H176" s="133">
        <v>4</v>
      </c>
      <c r="I176" s="134"/>
      <c r="J176" s="135">
        <f>ROUND(I176*H176,2)</f>
        <v>0</v>
      </c>
      <c r="K176" s="131" t="s">
        <v>213</v>
      </c>
      <c r="L176" s="33"/>
      <c r="M176" s="136" t="s">
        <v>19</v>
      </c>
      <c r="N176" s="137" t="s">
        <v>46</v>
      </c>
      <c r="P176" s="138">
        <f>O176*H176</f>
        <v>0</v>
      </c>
      <c r="Q176" s="138">
        <v>0</v>
      </c>
      <c r="R176" s="138">
        <f>Q176*H176</f>
        <v>0</v>
      </c>
      <c r="S176" s="138">
        <v>0</v>
      </c>
      <c r="T176" s="139">
        <f>S176*H176</f>
        <v>0</v>
      </c>
      <c r="AR176" s="140" t="s">
        <v>312</v>
      </c>
      <c r="AT176" s="140" t="s">
        <v>210</v>
      </c>
      <c r="AU176" s="140" t="s">
        <v>85</v>
      </c>
      <c r="AY176" s="18" t="s">
        <v>208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8" t="s">
        <v>83</v>
      </c>
      <c r="BK176" s="141">
        <f>ROUND(I176*H176,2)</f>
        <v>0</v>
      </c>
      <c r="BL176" s="18" t="s">
        <v>312</v>
      </c>
      <c r="BM176" s="140" t="s">
        <v>2262</v>
      </c>
    </row>
    <row r="177" spans="2:65" s="1" customFormat="1" x14ac:dyDescent="0.2">
      <c r="B177" s="33"/>
      <c r="D177" s="142" t="s">
        <v>216</v>
      </c>
      <c r="F177" s="143" t="s">
        <v>2263</v>
      </c>
      <c r="I177" s="144"/>
      <c r="L177" s="33"/>
      <c r="M177" s="145"/>
      <c r="T177" s="54"/>
      <c r="AT177" s="18" t="s">
        <v>216</v>
      </c>
      <c r="AU177" s="18" t="s">
        <v>85</v>
      </c>
    </row>
    <row r="178" spans="2:65" s="1" customFormat="1" ht="15.75" customHeight="1" x14ac:dyDescent="0.2">
      <c r="B178" s="33"/>
      <c r="C178" s="168" t="s">
        <v>424</v>
      </c>
      <c r="D178" s="168" t="s">
        <v>346</v>
      </c>
      <c r="E178" s="169" t="s">
        <v>2264</v>
      </c>
      <c r="F178" s="170" t="s">
        <v>2265</v>
      </c>
      <c r="G178" s="171" t="s">
        <v>307</v>
      </c>
      <c r="H178" s="172">
        <v>4</v>
      </c>
      <c r="I178" s="173"/>
      <c r="J178" s="174">
        <f>ROUND(I178*H178,2)</f>
        <v>0</v>
      </c>
      <c r="K178" s="170" t="s">
        <v>19</v>
      </c>
      <c r="L178" s="175"/>
      <c r="M178" s="176" t="s">
        <v>19</v>
      </c>
      <c r="N178" s="177" t="s">
        <v>46</v>
      </c>
      <c r="P178" s="138">
        <f>O178*H178</f>
        <v>0</v>
      </c>
      <c r="Q178" s="138">
        <v>1.6000000000000001E-3</v>
      </c>
      <c r="R178" s="138">
        <f>Q178*H178</f>
        <v>6.4000000000000003E-3</v>
      </c>
      <c r="S178" s="138">
        <v>0</v>
      </c>
      <c r="T178" s="139">
        <f>S178*H178</f>
        <v>0</v>
      </c>
      <c r="AR178" s="140" t="s">
        <v>432</v>
      </c>
      <c r="AT178" s="140" t="s">
        <v>346</v>
      </c>
      <c r="AU178" s="140" t="s">
        <v>85</v>
      </c>
      <c r="AY178" s="18" t="s">
        <v>208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8" t="s">
        <v>83</v>
      </c>
      <c r="BK178" s="141">
        <f>ROUND(I178*H178,2)</f>
        <v>0</v>
      </c>
      <c r="BL178" s="18" t="s">
        <v>312</v>
      </c>
      <c r="BM178" s="140" t="s">
        <v>2266</v>
      </c>
    </row>
    <row r="179" spans="2:65" s="13" customFormat="1" x14ac:dyDescent="0.2">
      <c r="B179" s="153"/>
      <c r="D179" s="147" t="s">
        <v>218</v>
      </c>
      <c r="E179" s="154" t="s">
        <v>19</v>
      </c>
      <c r="F179" s="155" t="s">
        <v>2267</v>
      </c>
      <c r="H179" s="156">
        <v>4</v>
      </c>
      <c r="I179" s="157"/>
      <c r="L179" s="153"/>
      <c r="M179" s="158"/>
      <c r="T179" s="159"/>
      <c r="AT179" s="154" t="s">
        <v>218</v>
      </c>
      <c r="AU179" s="154" t="s">
        <v>85</v>
      </c>
      <c r="AV179" s="13" t="s">
        <v>85</v>
      </c>
      <c r="AW179" s="13" t="s">
        <v>35</v>
      </c>
      <c r="AX179" s="13" t="s">
        <v>75</v>
      </c>
      <c r="AY179" s="154" t="s">
        <v>208</v>
      </c>
    </row>
    <row r="180" spans="2:65" s="14" customFormat="1" x14ac:dyDescent="0.2">
      <c r="B180" s="160"/>
      <c r="D180" s="147" t="s">
        <v>218</v>
      </c>
      <c r="E180" s="161" t="s">
        <v>19</v>
      </c>
      <c r="F180" s="162" t="s">
        <v>221</v>
      </c>
      <c r="H180" s="163">
        <v>4</v>
      </c>
      <c r="I180" s="164"/>
      <c r="L180" s="160"/>
      <c r="M180" s="165"/>
      <c r="T180" s="166"/>
      <c r="AT180" s="161" t="s">
        <v>218</v>
      </c>
      <c r="AU180" s="161" t="s">
        <v>85</v>
      </c>
      <c r="AV180" s="14" t="s">
        <v>214</v>
      </c>
      <c r="AW180" s="14" t="s">
        <v>35</v>
      </c>
      <c r="AX180" s="14" t="s">
        <v>83</v>
      </c>
      <c r="AY180" s="161" t="s">
        <v>208</v>
      </c>
    </row>
    <row r="181" spans="2:65" s="1" customFormat="1" ht="15.75" customHeight="1" x14ac:dyDescent="0.2">
      <c r="B181" s="33"/>
      <c r="C181" s="129" t="s">
        <v>432</v>
      </c>
      <c r="D181" s="129" t="s">
        <v>210</v>
      </c>
      <c r="E181" s="130" t="s">
        <v>2268</v>
      </c>
      <c r="F181" s="131" t="s">
        <v>2269</v>
      </c>
      <c r="G181" s="132" t="s">
        <v>307</v>
      </c>
      <c r="H181" s="133">
        <v>5</v>
      </c>
      <c r="I181" s="134"/>
      <c r="J181" s="135">
        <f>ROUND(I181*H181,2)</f>
        <v>0</v>
      </c>
      <c r="K181" s="131" t="s">
        <v>213</v>
      </c>
      <c r="L181" s="33"/>
      <c r="M181" s="136" t="s">
        <v>19</v>
      </c>
      <c r="N181" s="137" t="s">
        <v>46</v>
      </c>
      <c r="P181" s="138">
        <f>O181*H181</f>
        <v>0</v>
      </c>
      <c r="Q181" s="138">
        <v>0</v>
      </c>
      <c r="R181" s="138">
        <f>Q181*H181</f>
        <v>0</v>
      </c>
      <c r="S181" s="138">
        <v>0</v>
      </c>
      <c r="T181" s="139">
        <f>S181*H181</f>
        <v>0</v>
      </c>
      <c r="AR181" s="140" t="s">
        <v>312</v>
      </c>
      <c r="AT181" s="140" t="s">
        <v>210</v>
      </c>
      <c r="AU181" s="140" t="s">
        <v>85</v>
      </c>
      <c r="AY181" s="18" t="s">
        <v>208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8" t="s">
        <v>83</v>
      </c>
      <c r="BK181" s="141">
        <f>ROUND(I181*H181,2)</f>
        <v>0</v>
      </c>
      <c r="BL181" s="18" t="s">
        <v>312</v>
      </c>
      <c r="BM181" s="140" t="s">
        <v>2270</v>
      </c>
    </row>
    <row r="182" spans="2:65" s="1" customFormat="1" x14ac:dyDescent="0.2">
      <c r="B182" s="33"/>
      <c r="D182" s="142" t="s">
        <v>216</v>
      </c>
      <c r="F182" s="143" t="s">
        <v>2271</v>
      </c>
      <c r="I182" s="144"/>
      <c r="L182" s="33"/>
      <c r="M182" s="145"/>
      <c r="T182" s="54"/>
      <c r="AT182" s="18" t="s">
        <v>216</v>
      </c>
      <c r="AU182" s="18" t="s">
        <v>85</v>
      </c>
    </row>
    <row r="183" spans="2:65" s="1" customFormat="1" ht="15.75" customHeight="1" x14ac:dyDescent="0.2">
      <c r="B183" s="33"/>
      <c r="C183" s="129" t="s">
        <v>437</v>
      </c>
      <c r="D183" s="129" t="s">
        <v>210</v>
      </c>
      <c r="E183" s="130" t="s">
        <v>2272</v>
      </c>
      <c r="F183" s="131" t="s">
        <v>2273</v>
      </c>
      <c r="G183" s="132" t="s">
        <v>307</v>
      </c>
      <c r="H183" s="133">
        <v>5</v>
      </c>
      <c r="I183" s="134"/>
      <c r="J183" s="135">
        <f>ROUND(I183*H183,2)</f>
        <v>0</v>
      </c>
      <c r="K183" s="131" t="s">
        <v>213</v>
      </c>
      <c r="L183" s="33"/>
      <c r="M183" s="136" t="s">
        <v>19</v>
      </c>
      <c r="N183" s="137" t="s">
        <v>46</v>
      </c>
      <c r="P183" s="138">
        <f>O183*H183</f>
        <v>0</v>
      </c>
      <c r="Q183" s="138">
        <v>0</v>
      </c>
      <c r="R183" s="138">
        <f>Q183*H183</f>
        <v>0</v>
      </c>
      <c r="S183" s="138">
        <v>0</v>
      </c>
      <c r="T183" s="139">
        <f>S183*H183</f>
        <v>0</v>
      </c>
      <c r="AR183" s="140" t="s">
        <v>312</v>
      </c>
      <c r="AT183" s="140" t="s">
        <v>210</v>
      </c>
      <c r="AU183" s="140" t="s">
        <v>85</v>
      </c>
      <c r="AY183" s="18" t="s">
        <v>208</v>
      </c>
      <c r="BE183" s="141">
        <f>IF(N183="základní",J183,0)</f>
        <v>0</v>
      </c>
      <c r="BF183" s="141">
        <f>IF(N183="snížená",J183,0)</f>
        <v>0</v>
      </c>
      <c r="BG183" s="141">
        <f>IF(N183="zákl. přenesená",J183,0)</f>
        <v>0</v>
      </c>
      <c r="BH183" s="141">
        <f>IF(N183="sníž. přenesená",J183,0)</f>
        <v>0</v>
      </c>
      <c r="BI183" s="141">
        <f>IF(N183="nulová",J183,0)</f>
        <v>0</v>
      </c>
      <c r="BJ183" s="18" t="s">
        <v>83</v>
      </c>
      <c r="BK183" s="141">
        <f>ROUND(I183*H183,2)</f>
        <v>0</v>
      </c>
      <c r="BL183" s="18" t="s">
        <v>312</v>
      </c>
      <c r="BM183" s="140" t="s">
        <v>2274</v>
      </c>
    </row>
    <row r="184" spans="2:65" s="1" customFormat="1" x14ac:dyDescent="0.2">
      <c r="B184" s="33"/>
      <c r="D184" s="142" t="s">
        <v>216</v>
      </c>
      <c r="F184" s="143" t="s">
        <v>2275</v>
      </c>
      <c r="I184" s="144"/>
      <c r="L184" s="33"/>
      <c r="M184" s="145"/>
      <c r="T184" s="54"/>
      <c r="AT184" s="18" t="s">
        <v>216</v>
      </c>
      <c r="AU184" s="18" t="s">
        <v>85</v>
      </c>
    </row>
    <row r="185" spans="2:65" s="1" customFormat="1" ht="24.75" customHeight="1" x14ac:dyDescent="0.2">
      <c r="B185" s="33"/>
      <c r="C185" s="129" t="s">
        <v>443</v>
      </c>
      <c r="D185" s="129" t="s">
        <v>210</v>
      </c>
      <c r="E185" s="130" t="s">
        <v>2276</v>
      </c>
      <c r="F185" s="131" t="s">
        <v>2277</v>
      </c>
      <c r="G185" s="132" t="s">
        <v>123</v>
      </c>
      <c r="H185" s="133">
        <v>6</v>
      </c>
      <c r="I185" s="134"/>
      <c r="J185" s="135">
        <f>ROUND(I185*H185,2)</f>
        <v>0</v>
      </c>
      <c r="K185" s="131" t="s">
        <v>213</v>
      </c>
      <c r="L185" s="33"/>
      <c r="M185" s="136" t="s">
        <v>19</v>
      </c>
      <c r="N185" s="137" t="s">
        <v>46</v>
      </c>
      <c r="P185" s="138">
        <f>O185*H185</f>
        <v>0</v>
      </c>
      <c r="Q185" s="138">
        <v>1.6800000000000001E-3</v>
      </c>
      <c r="R185" s="138">
        <f>Q185*H185</f>
        <v>1.008E-2</v>
      </c>
      <c r="S185" s="138">
        <v>0</v>
      </c>
      <c r="T185" s="139">
        <f>S185*H185</f>
        <v>0</v>
      </c>
      <c r="AR185" s="140" t="s">
        <v>312</v>
      </c>
      <c r="AT185" s="140" t="s">
        <v>210</v>
      </c>
      <c r="AU185" s="140" t="s">
        <v>85</v>
      </c>
      <c r="AY185" s="18" t="s">
        <v>208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8" t="s">
        <v>83</v>
      </c>
      <c r="BK185" s="141">
        <f>ROUND(I185*H185,2)</f>
        <v>0</v>
      </c>
      <c r="BL185" s="18" t="s">
        <v>312</v>
      </c>
      <c r="BM185" s="140" t="s">
        <v>2278</v>
      </c>
    </row>
    <row r="186" spans="2:65" s="1" customFormat="1" x14ac:dyDescent="0.2">
      <c r="B186" s="33"/>
      <c r="D186" s="142" t="s">
        <v>216</v>
      </c>
      <c r="F186" s="143" t="s">
        <v>2279</v>
      </c>
      <c r="I186" s="144"/>
      <c r="L186" s="33"/>
      <c r="M186" s="145"/>
      <c r="T186" s="54"/>
      <c r="AT186" s="18" t="s">
        <v>216</v>
      </c>
      <c r="AU186" s="18" t="s">
        <v>85</v>
      </c>
    </row>
    <row r="187" spans="2:65" s="13" customFormat="1" x14ac:dyDescent="0.2">
      <c r="B187" s="153"/>
      <c r="D187" s="147" t="s">
        <v>218</v>
      </c>
      <c r="E187" s="154" t="s">
        <v>19</v>
      </c>
      <c r="F187" s="155" t="s">
        <v>2280</v>
      </c>
      <c r="H187" s="156">
        <v>6</v>
      </c>
      <c r="I187" s="157"/>
      <c r="L187" s="153"/>
      <c r="M187" s="158"/>
      <c r="T187" s="159"/>
      <c r="AT187" s="154" t="s">
        <v>218</v>
      </c>
      <c r="AU187" s="154" t="s">
        <v>85</v>
      </c>
      <c r="AV187" s="13" t="s">
        <v>85</v>
      </c>
      <c r="AW187" s="13" t="s">
        <v>35</v>
      </c>
      <c r="AX187" s="13" t="s">
        <v>75</v>
      </c>
      <c r="AY187" s="154" t="s">
        <v>208</v>
      </c>
    </row>
    <row r="188" spans="2:65" s="14" customFormat="1" x14ac:dyDescent="0.2">
      <c r="B188" s="160"/>
      <c r="D188" s="147" t="s">
        <v>218</v>
      </c>
      <c r="E188" s="161" t="s">
        <v>19</v>
      </c>
      <c r="F188" s="162" t="s">
        <v>221</v>
      </c>
      <c r="H188" s="163">
        <v>6</v>
      </c>
      <c r="I188" s="164"/>
      <c r="L188" s="160"/>
      <c r="M188" s="165"/>
      <c r="T188" s="166"/>
      <c r="AT188" s="161" t="s">
        <v>218</v>
      </c>
      <c r="AU188" s="161" t="s">
        <v>85</v>
      </c>
      <c r="AV188" s="14" t="s">
        <v>214</v>
      </c>
      <c r="AW188" s="14" t="s">
        <v>35</v>
      </c>
      <c r="AX188" s="14" t="s">
        <v>83</v>
      </c>
      <c r="AY188" s="161" t="s">
        <v>208</v>
      </c>
    </row>
    <row r="189" spans="2:65" s="1" customFormat="1" ht="24.75" customHeight="1" x14ac:dyDescent="0.2">
      <c r="B189" s="33"/>
      <c r="C189" s="129" t="s">
        <v>448</v>
      </c>
      <c r="D189" s="129" t="s">
        <v>210</v>
      </c>
      <c r="E189" s="130" t="s">
        <v>2281</v>
      </c>
      <c r="F189" s="131" t="s">
        <v>2282</v>
      </c>
      <c r="G189" s="132" t="s">
        <v>123</v>
      </c>
      <c r="H189" s="133">
        <v>34</v>
      </c>
      <c r="I189" s="134"/>
      <c r="J189" s="135">
        <f>ROUND(I189*H189,2)</f>
        <v>0</v>
      </c>
      <c r="K189" s="131" t="s">
        <v>213</v>
      </c>
      <c r="L189" s="33"/>
      <c r="M189" s="136" t="s">
        <v>19</v>
      </c>
      <c r="N189" s="137" t="s">
        <v>46</v>
      </c>
      <c r="P189" s="138">
        <f>O189*H189</f>
        <v>0</v>
      </c>
      <c r="Q189" s="138">
        <v>3.4499999999999999E-3</v>
      </c>
      <c r="R189" s="138">
        <f>Q189*H189</f>
        <v>0.1173</v>
      </c>
      <c r="S189" s="138">
        <v>0</v>
      </c>
      <c r="T189" s="139">
        <f>S189*H189</f>
        <v>0</v>
      </c>
      <c r="AR189" s="140" t="s">
        <v>312</v>
      </c>
      <c r="AT189" s="140" t="s">
        <v>210</v>
      </c>
      <c r="AU189" s="140" t="s">
        <v>85</v>
      </c>
      <c r="AY189" s="18" t="s">
        <v>208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18" t="s">
        <v>83</v>
      </c>
      <c r="BK189" s="141">
        <f>ROUND(I189*H189,2)</f>
        <v>0</v>
      </c>
      <c r="BL189" s="18" t="s">
        <v>312</v>
      </c>
      <c r="BM189" s="140" t="s">
        <v>2283</v>
      </c>
    </row>
    <row r="190" spans="2:65" s="1" customFormat="1" x14ac:dyDescent="0.2">
      <c r="B190" s="33"/>
      <c r="D190" s="142" t="s">
        <v>216</v>
      </c>
      <c r="F190" s="143" t="s">
        <v>2284</v>
      </c>
      <c r="I190" s="144"/>
      <c r="L190" s="33"/>
      <c r="M190" s="145"/>
      <c r="T190" s="54"/>
      <c r="AT190" s="18" t="s">
        <v>216</v>
      </c>
      <c r="AU190" s="18" t="s">
        <v>85</v>
      </c>
    </row>
    <row r="191" spans="2:65" s="1" customFormat="1" ht="18" x14ac:dyDescent="0.2">
      <c r="B191" s="33"/>
      <c r="D191" s="147" t="s">
        <v>297</v>
      </c>
      <c r="F191" s="167" t="s">
        <v>2285</v>
      </c>
      <c r="I191" s="144"/>
      <c r="L191" s="33"/>
      <c r="M191" s="145"/>
      <c r="T191" s="54"/>
      <c r="AT191" s="18" t="s">
        <v>297</v>
      </c>
      <c r="AU191" s="18" t="s">
        <v>85</v>
      </c>
    </row>
    <row r="192" spans="2:65" s="13" customFormat="1" x14ac:dyDescent="0.2">
      <c r="B192" s="153"/>
      <c r="D192" s="147" t="s">
        <v>218</v>
      </c>
      <c r="E192" s="154" t="s">
        <v>19</v>
      </c>
      <c r="F192" s="155" t="s">
        <v>2286</v>
      </c>
      <c r="H192" s="156">
        <v>18</v>
      </c>
      <c r="I192" s="157"/>
      <c r="L192" s="153"/>
      <c r="M192" s="158"/>
      <c r="T192" s="159"/>
      <c r="AT192" s="154" t="s">
        <v>218</v>
      </c>
      <c r="AU192" s="154" t="s">
        <v>85</v>
      </c>
      <c r="AV192" s="13" t="s">
        <v>85</v>
      </c>
      <c r="AW192" s="13" t="s">
        <v>35</v>
      </c>
      <c r="AX192" s="13" t="s">
        <v>75</v>
      </c>
      <c r="AY192" s="154" t="s">
        <v>208</v>
      </c>
    </row>
    <row r="193" spans="2:65" s="13" customFormat="1" x14ac:dyDescent="0.2">
      <c r="B193" s="153"/>
      <c r="D193" s="147" t="s">
        <v>218</v>
      </c>
      <c r="E193" s="154" t="s">
        <v>19</v>
      </c>
      <c r="F193" s="155" t="s">
        <v>2287</v>
      </c>
      <c r="H193" s="156">
        <v>16</v>
      </c>
      <c r="I193" s="157"/>
      <c r="L193" s="153"/>
      <c r="M193" s="158"/>
      <c r="T193" s="159"/>
      <c r="AT193" s="154" t="s">
        <v>218</v>
      </c>
      <c r="AU193" s="154" t="s">
        <v>85</v>
      </c>
      <c r="AV193" s="13" t="s">
        <v>85</v>
      </c>
      <c r="AW193" s="13" t="s">
        <v>35</v>
      </c>
      <c r="AX193" s="13" t="s">
        <v>75</v>
      </c>
      <c r="AY193" s="154" t="s">
        <v>208</v>
      </c>
    </row>
    <row r="194" spans="2:65" s="14" customFormat="1" x14ac:dyDescent="0.2">
      <c r="B194" s="160"/>
      <c r="D194" s="147" t="s">
        <v>218</v>
      </c>
      <c r="E194" s="161" t="s">
        <v>19</v>
      </c>
      <c r="F194" s="162" t="s">
        <v>221</v>
      </c>
      <c r="H194" s="163">
        <v>34</v>
      </c>
      <c r="I194" s="164"/>
      <c r="L194" s="160"/>
      <c r="M194" s="165"/>
      <c r="T194" s="166"/>
      <c r="AT194" s="161" t="s">
        <v>218</v>
      </c>
      <c r="AU194" s="161" t="s">
        <v>85</v>
      </c>
      <c r="AV194" s="14" t="s">
        <v>214</v>
      </c>
      <c r="AW194" s="14" t="s">
        <v>35</v>
      </c>
      <c r="AX194" s="14" t="s">
        <v>83</v>
      </c>
      <c r="AY194" s="161" t="s">
        <v>208</v>
      </c>
    </row>
    <row r="195" spans="2:65" s="1" customFormat="1" ht="22.25" customHeight="1" x14ac:dyDescent="0.2">
      <c r="B195" s="33"/>
      <c r="C195" s="129" t="s">
        <v>454</v>
      </c>
      <c r="D195" s="129" t="s">
        <v>210</v>
      </c>
      <c r="E195" s="130" t="s">
        <v>2288</v>
      </c>
      <c r="F195" s="131" t="s">
        <v>2289</v>
      </c>
      <c r="G195" s="132" t="s">
        <v>307</v>
      </c>
      <c r="H195" s="133">
        <v>2</v>
      </c>
      <c r="I195" s="134"/>
      <c r="J195" s="135">
        <f>ROUND(I195*H195,2)</f>
        <v>0</v>
      </c>
      <c r="K195" s="131" t="s">
        <v>213</v>
      </c>
      <c r="L195" s="33"/>
      <c r="M195" s="136" t="s">
        <v>19</v>
      </c>
      <c r="N195" s="137" t="s">
        <v>46</v>
      </c>
      <c r="P195" s="138">
        <f>O195*H195</f>
        <v>0</v>
      </c>
      <c r="Q195" s="138">
        <v>0</v>
      </c>
      <c r="R195" s="138">
        <f>Q195*H195</f>
        <v>0</v>
      </c>
      <c r="S195" s="138">
        <v>0</v>
      </c>
      <c r="T195" s="139">
        <f>S195*H195</f>
        <v>0</v>
      </c>
      <c r="AR195" s="140" t="s">
        <v>312</v>
      </c>
      <c r="AT195" s="140" t="s">
        <v>210</v>
      </c>
      <c r="AU195" s="140" t="s">
        <v>85</v>
      </c>
      <c r="AY195" s="18" t="s">
        <v>208</v>
      </c>
      <c r="BE195" s="141">
        <f>IF(N195="základní",J195,0)</f>
        <v>0</v>
      </c>
      <c r="BF195" s="141">
        <f>IF(N195="snížená",J195,0)</f>
        <v>0</v>
      </c>
      <c r="BG195" s="141">
        <f>IF(N195="zákl. přenesená",J195,0)</f>
        <v>0</v>
      </c>
      <c r="BH195" s="141">
        <f>IF(N195="sníž. přenesená",J195,0)</f>
        <v>0</v>
      </c>
      <c r="BI195" s="141">
        <f>IF(N195="nulová",J195,0)</f>
        <v>0</v>
      </c>
      <c r="BJ195" s="18" t="s">
        <v>83</v>
      </c>
      <c r="BK195" s="141">
        <f>ROUND(I195*H195,2)</f>
        <v>0</v>
      </c>
      <c r="BL195" s="18" t="s">
        <v>312</v>
      </c>
      <c r="BM195" s="140" t="s">
        <v>2290</v>
      </c>
    </row>
    <row r="196" spans="2:65" s="1" customFormat="1" x14ac:dyDescent="0.2">
      <c r="B196" s="33"/>
      <c r="D196" s="142" t="s">
        <v>216</v>
      </c>
      <c r="F196" s="143" t="s">
        <v>2291</v>
      </c>
      <c r="I196" s="144"/>
      <c r="L196" s="33"/>
      <c r="M196" s="145"/>
      <c r="T196" s="54"/>
      <c r="AT196" s="18" t="s">
        <v>216</v>
      </c>
      <c r="AU196" s="18" t="s">
        <v>85</v>
      </c>
    </row>
    <row r="197" spans="2:65" s="1" customFormat="1" ht="15.75" customHeight="1" x14ac:dyDescent="0.2">
      <c r="B197" s="33"/>
      <c r="C197" s="168" t="s">
        <v>461</v>
      </c>
      <c r="D197" s="168" t="s">
        <v>346</v>
      </c>
      <c r="E197" s="169" t="s">
        <v>2292</v>
      </c>
      <c r="F197" s="170" t="s">
        <v>2293</v>
      </c>
      <c r="G197" s="171" t="s">
        <v>307</v>
      </c>
      <c r="H197" s="172">
        <v>1</v>
      </c>
      <c r="I197" s="173"/>
      <c r="J197" s="174">
        <f>ROUND(I197*H197,2)</f>
        <v>0</v>
      </c>
      <c r="K197" s="170" t="s">
        <v>213</v>
      </c>
      <c r="L197" s="175"/>
      <c r="M197" s="176" t="s">
        <v>19</v>
      </c>
      <c r="N197" s="177" t="s">
        <v>46</v>
      </c>
      <c r="P197" s="138">
        <f>O197*H197</f>
        <v>0</v>
      </c>
      <c r="Q197" s="138">
        <v>2.0000000000000001E-4</v>
      </c>
      <c r="R197" s="138">
        <f>Q197*H197</f>
        <v>2.0000000000000001E-4</v>
      </c>
      <c r="S197" s="138">
        <v>0</v>
      </c>
      <c r="T197" s="139">
        <f>S197*H197</f>
        <v>0</v>
      </c>
      <c r="AR197" s="140" t="s">
        <v>432</v>
      </c>
      <c r="AT197" s="140" t="s">
        <v>346</v>
      </c>
      <c r="AU197" s="140" t="s">
        <v>85</v>
      </c>
      <c r="AY197" s="18" t="s">
        <v>208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8" t="s">
        <v>83</v>
      </c>
      <c r="BK197" s="141">
        <f>ROUND(I197*H197,2)</f>
        <v>0</v>
      </c>
      <c r="BL197" s="18" t="s">
        <v>312</v>
      </c>
      <c r="BM197" s="140" t="s">
        <v>2294</v>
      </c>
    </row>
    <row r="198" spans="2:65" s="13" customFormat="1" x14ac:dyDescent="0.2">
      <c r="B198" s="153"/>
      <c r="D198" s="147" t="s">
        <v>218</v>
      </c>
      <c r="E198" s="154" t="s">
        <v>19</v>
      </c>
      <c r="F198" s="155" t="s">
        <v>2295</v>
      </c>
      <c r="H198" s="156">
        <v>1</v>
      </c>
      <c r="I198" s="157"/>
      <c r="L198" s="153"/>
      <c r="M198" s="158"/>
      <c r="T198" s="159"/>
      <c r="AT198" s="154" t="s">
        <v>218</v>
      </c>
      <c r="AU198" s="154" t="s">
        <v>85</v>
      </c>
      <c r="AV198" s="13" t="s">
        <v>85</v>
      </c>
      <c r="AW198" s="13" t="s">
        <v>35</v>
      </c>
      <c r="AX198" s="13" t="s">
        <v>75</v>
      </c>
      <c r="AY198" s="154" t="s">
        <v>208</v>
      </c>
    </row>
    <row r="199" spans="2:65" s="14" customFormat="1" x14ac:dyDescent="0.2">
      <c r="B199" s="160"/>
      <c r="D199" s="147" t="s">
        <v>218</v>
      </c>
      <c r="E199" s="161" t="s">
        <v>19</v>
      </c>
      <c r="F199" s="162" t="s">
        <v>221</v>
      </c>
      <c r="H199" s="163">
        <v>1</v>
      </c>
      <c r="I199" s="164"/>
      <c r="L199" s="160"/>
      <c r="M199" s="165"/>
      <c r="T199" s="166"/>
      <c r="AT199" s="161" t="s">
        <v>218</v>
      </c>
      <c r="AU199" s="161" t="s">
        <v>85</v>
      </c>
      <c r="AV199" s="14" t="s">
        <v>214</v>
      </c>
      <c r="AW199" s="14" t="s">
        <v>35</v>
      </c>
      <c r="AX199" s="14" t="s">
        <v>83</v>
      </c>
      <c r="AY199" s="161" t="s">
        <v>208</v>
      </c>
    </row>
    <row r="200" spans="2:65" s="1" customFormat="1" ht="15.75" customHeight="1" x14ac:dyDescent="0.2">
      <c r="B200" s="33"/>
      <c r="C200" s="168" t="s">
        <v>466</v>
      </c>
      <c r="D200" s="168" t="s">
        <v>346</v>
      </c>
      <c r="E200" s="169" t="s">
        <v>2296</v>
      </c>
      <c r="F200" s="170" t="s">
        <v>2297</v>
      </c>
      <c r="G200" s="171" t="s">
        <v>307</v>
      </c>
      <c r="H200" s="172">
        <v>1</v>
      </c>
      <c r="I200" s="173"/>
      <c r="J200" s="174">
        <f>ROUND(I200*H200,2)</f>
        <v>0</v>
      </c>
      <c r="K200" s="170" t="s">
        <v>213</v>
      </c>
      <c r="L200" s="175"/>
      <c r="M200" s="176" t="s">
        <v>19</v>
      </c>
      <c r="N200" s="177" t="s">
        <v>46</v>
      </c>
      <c r="P200" s="138">
        <f>O200*H200</f>
        <v>0</v>
      </c>
      <c r="Q200" s="138">
        <v>2.9999999999999997E-4</v>
      </c>
      <c r="R200" s="138">
        <f>Q200*H200</f>
        <v>2.9999999999999997E-4</v>
      </c>
      <c r="S200" s="138">
        <v>0</v>
      </c>
      <c r="T200" s="139">
        <f>S200*H200</f>
        <v>0</v>
      </c>
      <c r="AR200" s="140" t="s">
        <v>432</v>
      </c>
      <c r="AT200" s="140" t="s">
        <v>346</v>
      </c>
      <c r="AU200" s="140" t="s">
        <v>85</v>
      </c>
      <c r="AY200" s="18" t="s">
        <v>208</v>
      </c>
      <c r="BE200" s="141">
        <f>IF(N200="základní",J200,0)</f>
        <v>0</v>
      </c>
      <c r="BF200" s="141">
        <f>IF(N200="snížená",J200,0)</f>
        <v>0</v>
      </c>
      <c r="BG200" s="141">
        <f>IF(N200="zákl. přenesená",J200,0)</f>
        <v>0</v>
      </c>
      <c r="BH200" s="141">
        <f>IF(N200="sníž. přenesená",J200,0)</f>
        <v>0</v>
      </c>
      <c r="BI200" s="141">
        <f>IF(N200="nulová",J200,0)</f>
        <v>0</v>
      </c>
      <c r="BJ200" s="18" t="s">
        <v>83</v>
      </c>
      <c r="BK200" s="141">
        <f>ROUND(I200*H200,2)</f>
        <v>0</v>
      </c>
      <c r="BL200" s="18" t="s">
        <v>312</v>
      </c>
      <c r="BM200" s="140" t="s">
        <v>2298</v>
      </c>
    </row>
    <row r="201" spans="2:65" s="13" customFormat="1" x14ac:dyDescent="0.2">
      <c r="B201" s="153"/>
      <c r="D201" s="147" t="s">
        <v>218</v>
      </c>
      <c r="E201" s="154" t="s">
        <v>19</v>
      </c>
      <c r="F201" s="155" t="s">
        <v>2299</v>
      </c>
      <c r="H201" s="156">
        <v>1</v>
      </c>
      <c r="I201" s="157"/>
      <c r="L201" s="153"/>
      <c r="M201" s="158"/>
      <c r="T201" s="159"/>
      <c r="AT201" s="154" t="s">
        <v>218</v>
      </c>
      <c r="AU201" s="154" t="s">
        <v>85</v>
      </c>
      <c r="AV201" s="13" t="s">
        <v>85</v>
      </c>
      <c r="AW201" s="13" t="s">
        <v>35</v>
      </c>
      <c r="AX201" s="13" t="s">
        <v>75</v>
      </c>
      <c r="AY201" s="154" t="s">
        <v>208</v>
      </c>
    </row>
    <row r="202" spans="2:65" s="14" customFormat="1" x14ac:dyDescent="0.2">
      <c r="B202" s="160"/>
      <c r="D202" s="147" t="s">
        <v>218</v>
      </c>
      <c r="E202" s="161" t="s">
        <v>19</v>
      </c>
      <c r="F202" s="162" t="s">
        <v>221</v>
      </c>
      <c r="H202" s="163">
        <v>1</v>
      </c>
      <c r="I202" s="164"/>
      <c r="L202" s="160"/>
      <c r="M202" s="165"/>
      <c r="T202" s="166"/>
      <c r="AT202" s="161" t="s">
        <v>218</v>
      </c>
      <c r="AU202" s="161" t="s">
        <v>85</v>
      </c>
      <c r="AV202" s="14" t="s">
        <v>214</v>
      </c>
      <c r="AW202" s="14" t="s">
        <v>35</v>
      </c>
      <c r="AX202" s="14" t="s">
        <v>83</v>
      </c>
      <c r="AY202" s="161" t="s">
        <v>208</v>
      </c>
    </row>
    <row r="203" spans="2:65" s="1" customFormat="1" ht="15.75" customHeight="1" x14ac:dyDescent="0.2">
      <c r="B203" s="33"/>
      <c r="C203" s="129" t="s">
        <v>472</v>
      </c>
      <c r="D203" s="129" t="s">
        <v>210</v>
      </c>
      <c r="E203" s="130" t="s">
        <v>2300</v>
      </c>
      <c r="F203" s="131" t="s">
        <v>2301</v>
      </c>
      <c r="G203" s="132" t="s">
        <v>123</v>
      </c>
      <c r="H203" s="133">
        <v>11</v>
      </c>
      <c r="I203" s="134"/>
      <c r="J203" s="135">
        <f>ROUND(I203*H203,2)</f>
        <v>0</v>
      </c>
      <c r="K203" s="131" t="s">
        <v>213</v>
      </c>
      <c r="L203" s="33"/>
      <c r="M203" s="136" t="s">
        <v>19</v>
      </c>
      <c r="N203" s="137" t="s">
        <v>46</v>
      </c>
      <c r="P203" s="138">
        <f>O203*H203</f>
        <v>0</v>
      </c>
      <c r="Q203" s="138">
        <v>0</v>
      </c>
      <c r="R203" s="138">
        <f>Q203*H203</f>
        <v>0</v>
      </c>
      <c r="S203" s="138">
        <v>0</v>
      </c>
      <c r="T203" s="139">
        <f>S203*H203</f>
        <v>0</v>
      </c>
      <c r="AR203" s="140" t="s">
        <v>312</v>
      </c>
      <c r="AT203" s="140" t="s">
        <v>210</v>
      </c>
      <c r="AU203" s="140" t="s">
        <v>85</v>
      </c>
      <c r="AY203" s="18" t="s">
        <v>208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8" t="s">
        <v>83</v>
      </c>
      <c r="BK203" s="141">
        <f>ROUND(I203*H203,2)</f>
        <v>0</v>
      </c>
      <c r="BL203" s="18" t="s">
        <v>312</v>
      </c>
      <c r="BM203" s="140" t="s">
        <v>2302</v>
      </c>
    </row>
    <row r="204" spans="2:65" s="1" customFormat="1" x14ac:dyDescent="0.2">
      <c r="B204" s="33"/>
      <c r="D204" s="142" t="s">
        <v>216</v>
      </c>
      <c r="F204" s="143" t="s">
        <v>2303</v>
      </c>
      <c r="I204" s="144"/>
      <c r="L204" s="33"/>
      <c r="M204" s="145"/>
      <c r="T204" s="54"/>
      <c r="AT204" s="18" t="s">
        <v>216</v>
      </c>
      <c r="AU204" s="18" t="s">
        <v>85</v>
      </c>
    </row>
    <row r="205" spans="2:65" s="1" customFormat="1" ht="15.75" customHeight="1" x14ac:dyDescent="0.2">
      <c r="B205" s="33"/>
      <c r="C205" s="168" t="s">
        <v>480</v>
      </c>
      <c r="D205" s="168" t="s">
        <v>346</v>
      </c>
      <c r="E205" s="169" t="s">
        <v>2304</v>
      </c>
      <c r="F205" s="170" t="s">
        <v>2305</v>
      </c>
      <c r="G205" s="171" t="s">
        <v>123</v>
      </c>
      <c r="H205" s="172">
        <v>13.2</v>
      </c>
      <c r="I205" s="173"/>
      <c r="J205" s="174">
        <f>ROUND(I205*H205,2)</f>
        <v>0</v>
      </c>
      <c r="K205" s="170" t="s">
        <v>213</v>
      </c>
      <c r="L205" s="175"/>
      <c r="M205" s="176" t="s">
        <v>19</v>
      </c>
      <c r="N205" s="177" t="s">
        <v>46</v>
      </c>
      <c r="P205" s="138">
        <f>O205*H205</f>
        <v>0</v>
      </c>
      <c r="Q205" s="138">
        <v>6.9999999999999999E-4</v>
      </c>
      <c r="R205" s="138">
        <f>Q205*H205</f>
        <v>9.2399999999999999E-3</v>
      </c>
      <c r="S205" s="138">
        <v>0</v>
      </c>
      <c r="T205" s="139">
        <f>S205*H205</f>
        <v>0</v>
      </c>
      <c r="AR205" s="140" t="s">
        <v>432</v>
      </c>
      <c r="AT205" s="140" t="s">
        <v>346</v>
      </c>
      <c r="AU205" s="140" t="s">
        <v>85</v>
      </c>
      <c r="AY205" s="18" t="s">
        <v>208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8" t="s">
        <v>83</v>
      </c>
      <c r="BK205" s="141">
        <f>ROUND(I205*H205,2)</f>
        <v>0</v>
      </c>
      <c r="BL205" s="18" t="s">
        <v>312</v>
      </c>
      <c r="BM205" s="140" t="s">
        <v>2306</v>
      </c>
    </row>
    <row r="206" spans="2:65" s="13" customFormat="1" x14ac:dyDescent="0.2">
      <c r="B206" s="153"/>
      <c r="D206" s="147" t="s">
        <v>218</v>
      </c>
      <c r="E206" s="154" t="s">
        <v>19</v>
      </c>
      <c r="F206" s="155" t="s">
        <v>2307</v>
      </c>
      <c r="H206" s="156">
        <v>11</v>
      </c>
      <c r="I206" s="157"/>
      <c r="L206" s="153"/>
      <c r="M206" s="158"/>
      <c r="T206" s="159"/>
      <c r="AT206" s="154" t="s">
        <v>218</v>
      </c>
      <c r="AU206" s="154" t="s">
        <v>85</v>
      </c>
      <c r="AV206" s="13" t="s">
        <v>85</v>
      </c>
      <c r="AW206" s="13" t="s">
        <v>35</v>
      </c>
      <c r="AX206" s="13" t="s">
        <v>75</v>
      </c>
      <c r="AY206" s="154" t="s">
        <v>208</v>
      </c>
    </row>
    <row r="207" spans="2:65" s="14" customFormat="1" x14ac:dyDescent="0.2">
      <c r="B207" s="160"/>
      <c r="D207" s="147" t="s">
        <v>218</v>
      </c>
      <c r="E207" s="161" t="s">
        <v>19</v>
      </c>
      <c r="F207" s="162" t="s">
        <v>221</v>
      </c>
      <c r="H207" s="163">
        <v>11</v>
      </c>
      <c r="I207" s="164"/>
      <c r="L207" s="160"/>
      <c r="M207" s="165"/>
      <c r="T207" s="166"/>
      <c r="AT207" s="161" t="s">
        <v>218</v>
      </c>
      <c r="AU207" s="161" t="s">
        <v>85</v>
      </c>
      <c r="AV207" s="14" t="s">
        <v>214</v>
      </c>
      <c r="AW207" s="14" t="s">
        <v>35</v>
      </c>
      <c r="AX207" s="14" t="s">
        <v>83</v>
      </c>
      <c r="AY207" s="161" t="s">
        <v>208</v>
      </c>
    </row>
    <row r="208" spans="2:65" s="13" customFormat="1" x14ac:dyDescent="0.2">
      <c r="B208" s="153"/>
      <c r="D208" s="147" t="s">
        <v>218</v>
      </c>
      <c r="F208" s="155" t="s">
        <v>2308</v>
      </c>
      <c r="H208" s="156">
        <v>13.2</v>
      </c>
      <c r="I208" s="157"/>
      <c r="L208" s="153"/>
      <c r="M208" s="158"/>
      <c r="T208" s="159"/>
      <c r="AT208" s="154" t="s">
        <v>218</v>
      </c>
      <c r="AU208" s="154" t="s">
        <v>85</v>
      </c>
      <c r="AV208" s="13" t="s">
        <v>85</v>
      </c>
      <c r="AW208" s="13" t="s">
        <v>4</v>
      </c>
      <c r="AX208" s="13" t="s">
        <v>83</v>
      </c>
      <c r="AY208" s="154" t="s">
        <v>208</v>
      </c>
    </row>
    <row r="209" spans="2:65" s="1" customFormat="1" ht="15.75" customHeight="1" x14ac:dyDescent="0.2">
      <c r="B209" s="33"/>
      <c r="C209" s="129" t="s">
        <v>487</v>
      </c>
      <c r="D209" s="129" t="s">
        <v>210</v>
      </c>
      <c r="E209" s="130" t="s">
        <v>2309</v>
      </c>
      <c r="F209" s="131" t="s">
        <v>2310</v>
      </c>
      <c r="G209" s="132" t="s">
        <v>123</v>
      </c>
      <c r="H209" s="133">
        <v>8</v>
      </c>
      <c r="I209" s="134"/>
      <c r="J209" s="135">
        <f>ROUND(I209*H209,2)</f>
        <v>0</v>
      </c>
      <c r="K209" s="131" t="s">
        <v>213</v>
      </c>
      <c r="L209" s="33"/>
      <c r="M209" s="136" t="s">
        <v>19</v>
      </c>
      <c r="N209" s="137" t="s">
        <v>46</v>
      </c>
      <c r="P209" s="138">
        <f>O209*H209</f>
        <v>0</v>
      </c>
      <c r="Q209" s="138">
        <v>0</v>
      </c>
      <c r="R209" s="138">
        <f>Q209*H209</f>
        <v>0</v>
      </c>
      <c r="S209" s="138">
        <v>0</v>
      </c>
      <c r="T209" s="139">
        <f>S209*H209</f>
        <v>0</v>
      </c>
      <c r="AR209" s="140" t="s">
        <v>312</v>
      </c>
      <c r="AT209" s="140" t="s">
        <v>210</v>
      </c>
      <c r="AU209" s="140" t="s">
        <v>85</v>
      </c>
      <c r="AY209" s="18" t="s">
        <v>208</v>
      </c>
      <c r="BE209" s="141">
        <f>IF(N209="základní",J209,0)</f>
        <v>0</v>
      </c>
      <c r="BF209" s="141">
        <f>IF(N209="snížená",J209,0)</f>
        <v>0</v>
      </c>
      <c r="BG209" s="141">
        <f>IF(N209="zákl. přenesená",J209,0)</f>
        <v>0</v>
      </c>
      <c r="BH209" s="141">
        <f>IF(N209="sníž. přenesená",J209,0)</f>
        <v>0</v>
      </c>
      <c r="BI209" s="141">
        <f>IF(N209="nulová",J209,0)</f>
        <v>0</v>
      </c>
      <c r="BJ209" s="18" t="s">
        <v>83</v>
      </c>
      <c r="BK209" s="141">
        <f>ROUND(I209*H209,2)</f>
        <v>0</v>
      </c>
      <c r="BL209" s="18" t="s">
        <v>312</v>
      </c>
      <c r="BM209" s="140" t="s">
        <v>2311</v>
      </c>
    </row>
    <row r="210" spans="2:65" s="1" customFormat="1" x14ac:dyDescent="0.2">
      <c r="B210" s="33"/>
      <c r="D210" s="142" t="s">
        <v>216</v>
      </c>
      <c r="F210" s="143" t="s">
        <v>2312</v>
      </c>
      <c r="I210" s="144"/>
      <c r="L210" s="33"/>
      <c r="M210" s="145"/>
      <c r="T210" s="54"/>
      <c r="AT210" s="18" t="s">
        <v>216</v>
      </c>
      <c r="AU210" s="18" t="s">
        <v>85</v>
      </c>
    </row>
    <row r="211" spans="2:65" s="1" customFormat="1" ht="15.75" customHeight="1" x14ac:dyDescent="0.2">
      <c r="B211" s="33"/>
      <c r="C211" s="168" t="s">
        <v>511</v>
      </c>
      <c r="D211" s="168" t="s">
        <v>346</v>
      </c>
      <c r="E211" s="169" t="s">
        <v>2313</v>
      </c>
      <c r="F211" s="170" t="s">
        <v>2314</v>
      </c>
      <c r="G211" s="171" t="s">
        <v>123</v>
      </c>
      <c r="H211" s="172">
        <v>9.6</v>
      </c>
      <c r="I211" s="173"/>
      <c r="J211" s="174">
        <f>ROUND(I211*H211,2)</f>
        <v>0</v>
      </c>
      <c r="K211" s="170" t="s">
        <v>213</v>
      </c>
      <c r="L211" s="175"/>
      <c r="M211" s="176" t="s">
        <v>19</v>
      </c>
      <c r="N211" s="177" t="s">
        <v>46</v>
      </c>
      <c r="P211" s="138">
        <f>O211*H211</f>
        <v>0</v>
      </c>
      <c r="Q211" s="138">
        <v>1E-3</v>
      </c>
      <c r="R211" s="138">
        <f>Q211*H211</f>
        <v>9.5999999999999992E-3</v>
      </c>
      <c r="S211" s="138">
        <v>0</v>
      </c>
      <c r="T211" s="139">
        <f>S211*H211</f>
        <v>0</v>
      </c>
      <c r="AR211" s="140" t="s">
        <v>432</v>
      </c>
      <c r="AT211" s="140" t="s">
        <v>346</v>
      </c>
      <c r="AU211" s="140" t="s">
        <v>85</v>
      </c>
      <c r="AY211" s="18" t="s">
        <v>208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8" t="s">
        <v>83</v>
      </c>
      <c r="BK211" s="141">
        <f>ROUND(I211*H211,2)</f>
        <v>0</v>
      </c>
      <c r="BL211" s="18" t="s">
        <v>312</v>
      </c>
      <c r="BM211" s="140" t="s">
        <v>2315</v>
      </c>
    </row>
    <row r="212" spans="2:65" s="13" customFormat="1" x14ac:dyDescent="0.2">
      <c r="B212" s="153"/>
      <c r="D212" s="147" t="s">
        <v>218</v>
      </c>
      <c r="E212" s="154" t="s">
        <v>19</v>
      </c>
      <c r="F212" s="155" t="s">
        <v>2316</v>
      </c>
      <c r="H212" s="156">
        <v>8</v>
      </c>
      <c r="I212" s="157"/>
      <c r="L212" s="153"/>
      <c r="M212" s="158"/>
      <c r="T212" s="159"/>
      <c r="AT212" s="154" t="s">
        <v>218</v>
      </c>
      <c r="AU212" s="154" t="s">
        <v>85</v>
      </c>
      <c r="AV212" s="13" t="s">
        <v>85</v>
      </c>
      <c r="AW212" s="13" t="s">
        <v>35</v>
      </c>
      <c r="AX212" s="13" t="s">
        <v>75</v>
      </c>
      <c r="AY212" s="154" t="s">
        <v>208</v>
      </c>
    </row>
    <row r="213" spans="2:65" s="14" customFormat="1" x14ac:dyDescent="0.2">
      <c r="B213" s="160"/>
      <c r="D213" s="147" t="s">
        <v>218</v>
      </c>
      <c r="E213" s="161" t="s">
        <v>19</v>
      </c>
      <c r="F213" s="162" t="s">
        <v>221</v>
      </c>
      <c r="H213" s="163">
        <v>8</v>
      </c>
      <c r="I213" s="164"/>
      <c r="L213" s="160"/>
      <c r="M213" s="165"/>
      <c r="T213" s="166"/>
      <c r="AT213" s="161" t="s">
        <v>218</v>
      </c>
      <c r="AU213" s="161" t="s">
        <v>85</v>
      </c>
      <c r="AV213" s="14" t="s">
        <v>214</v>
      </c>
      <c r="AW213" s="14" t="s">
        <v>35</v>
      </c>
      <c r="AX213" s="14" t="s">
        <v>83</v>
      </c>
      <c r="AY213" s="161" t="s">
        <v>208</v>
      </c>
    </row>
    <row r="214" spans="2:65" s="13" customFormat="1" x14ac:dyDescent="0.2">
      <c r="B214" s="153"/>
      <c r="D214" s="147" t="s">
        <v>218</v>
      </c>
      <c r="F214" s="155" t="s">
        <v>2317</v>
      </c>
      <c r="H214" s="156">
        <v>9.6</v>
      </c>
      <c r="I214" s="157"/>
      <c r="L214" s="153"/>
      <c r="M214" s="158"/>
      <c r="T214" s="159"/>
      <c r="AT214" s="154" t="s">
        <v>218</v>
      </c>
      <c r="AU214" s="154" t="s">
        <v>85</v>
      </c>
      <c r="AV214" s="13" t="s">
        <v>85</v>
      </c>
      <c r="AW214" s="13" t="s">
        <v>4</v>
      </c>
      <c r="AX214" s="13" t="s">
        <v>83</v>
      </c>
      <c r="AY214" s="154" t="s">
        <v>208</v>
      </c>
    </row>
    <row r="215" spans="2:65" s="1" customFormat="1" ht="24.75" customHeight="1" x14ac:dyDescent="0.2">
      <c r="B215" s="33"/>
      <c r="C215" s="129" t="s">
        <v>516</v>
      </c>
      <c r="D215" s="129" t="s">
        <v>210</v>
      </c>
      <c r="E215" s="130" t="s">
        <v>2318</v>
      </c>
      <c r="F215" s="131" t="s">
        <v>2319</v>
      </c>
      <c r="G215" s="132" t="s">
        <v>123</v>
      </c>
      <c r="H215" s="133">
        <v>32</v>
      </c>
      <c r="I215" s="134"/>
      <c r="J215" s="135">
        <f>ROUND(I215*H215,2)</f>
        <v>0</v>
      </c>
      <c r="K215" s="131" t="s">
        <v>213</v>
      </c>
      <c r="L215" s="33"/>
      <c r="M215" s="136" t="s">
        <v>19</v>
      </c>
      <c r="N215" s="137" t="s">
        <v>46</v>
      </c>
      <c r="P215" s="138">
        <f>O215*H215</f>
        <v>0</v>
      </c>
      <c r="Q215" s="138">
        <v>0</v>
      </c>
      <c r="R215" s="138">
        <f>Q215*H215</f>
        <v>0</v>
      </c>
      <c r="S215" s="138">
        <v>0</v>
      </c>
      <c r="T215" s="139">
        <f>S215*H215</f>
        <v>0</v>
      </c>
      <c r="AR215" s="140" t="s">
        <v>312</v>
      </c>
      <c r="AT215" s="140" t="s">
        <v>210</v>
      </c>
      <c r="AU215" s="140" t="s">
        <v>85</v>
      </c>
      <c r="AY215" s="18" t="s">
        <v>208</v>
      </c>
      <c r="BE215" s="141">
        <f>IF(N215="základní",J215,0)</f>
        <v>0</v>
      </c>
      <c r="BF215" s="141">
        <f>IF(N215="snížená",J215,0)</f>
        <v>0</v>
      </c>
      <c r="BG215" s="141">
        <f>IF(N215="zákl. přenesená",J215,0)</f>
        <v>0</v>
      </c>
      <c r="BH215" s="141">
        <f>IF(N215="sníž. přenesená",J215,0)</f>
        <v>0</v>
      </c>
      <c r="BI215" s="141">
        <f>IF(N215="nulová",J215,0)</f>
        <v>0</v>
      </c>
      <c r="BJ215" s="18" t="s">
        <v>83</v>
      </c>
      <c r="BK215" s="141">
        <f>ROUND(I215*H215,2)</f>
        <v>0</v>
      </c>
      <c r="BL215" s="18" t="s">
        <v>312</v>
      </c>
      <c r="BM215" s="140" t="s">
        <v>2320</v>
      </c>
    </row>
    <row r="216" spans="2:65" s="1" customFormat="1" x14ac:dyDescent="0.2">
      <c r="B216" s="33"/>
      <c r="D216" s="142" t="s">
        <v>216</v>
      </c>
      <c r="F216" s="143" t="s">
        <v>2321</v>
      </c>
      <c r="I216" s="144"/>
      <c r="L216" s="33"/>
      <c r="M216" s="145"/>
      <c r="T216" s="54"/>
      <c r="AT216" s="18" t="s">
        <v>216</v>
      </c>
      <c r="AU216" s="18" t="s">
        <v>85</v>
      </c>
    </row>
    <row r="217" spans="2:65" s="1" customFormat="1" ht="15.75" customHeight="1" x14ac:dyDescent="0.2">
      <c r="B217" s="33"/>
      <c r="C217" s="168" t="s">
        <v>521</v>
      </c>
      <c r="D217" s="168" t="s">
        <v>346</v>
      </c>
      <c r="E217" s="169" t="s">
        <v>2322</v>
      </c>
      <c r="F217" s="170" t="s">
        <v>2323</v>
      </c>
      <c r="G217" s="171" t="s">
        <v>123</v>
      </c>
      <c r="H217" s="172">
        <v>38.4</v>
      </c>
      <c r="I217" s="173"/>
      <c r="J217" s="174">
        <f>ROUND(I217*H217,2)</f>
        <v>0</v>
      </c>
      <c r="K217" s="170" t="s">
        <v>213</v>
      </c>
      <c r="L217" s="175"/>
      <c r="M217" s="176" t="s">
        <v>19</v>
      </c>
      <c r="N217" s="177" t="s">
        <v>46</v>
      </c>
      <c r="P217" s="138">
        <f>O217*H217</f>
        <v>0</v>
      </c>
      <c r="Q217" s="138">
        <v>5.0000000000000002E-5</v>
      </c>
      <c r="R217" s="138">
        <f>Q217*H217</f>
        <v>1.92E-3</v>
      </c>
      <c r="S217" s="138">
        <v>0</v>
      </c>
      <c r="T217" s="139">
        <f>S217*H217</f>
        <v>0</v>
      </c>
      <c r="AR217" s="140" t="s">
        <v>432</v>
      </c>
      <c r="AT217" s="140" t="s">
        <v>346</v>
      </c>
      <c r="AU217" s="140" t="s">
        <v>85</v>
      </c>
      <c r="AY217" s="18" t="s">
        <v>208</v>
      </c>
      <c r="BE217" s="141">
        <f>IF(N217="základní",J217,0)</f>
        <v>0</v>
      </c>
      <c r="BF217" s="141">
        <f>IF(N217="snížená",J217,0)</f>
        <v>0</v>
      </c>
      <c r="BG217" s="141">
        <f>IF(N217="zákl. přenesená",J217,0)</f>
        <v>0</v>
      </c>
      <c r="BH217" s="141">
        <f>IF(N217="sníž. přenesená",J217,0)</f>
        <v>0</v>
      </c>
      <c r="BI217" s="141">
        <f>IF(N217="nulová",J217,0)</f>
        <v>0</v>
      </c>
      <c r="BJ217" s="18" t="s">
        <v>83</v>
      </c>
      <c r="BK217" s="141">
        <f>ROUND(I217*H217,2)</f>
        <v>0</v>
      </c>
      <c r="BL217" s="18" t="s">
        <v>312</v>
      </c>
      <c r="BM217" s="140" t="s">
        <v>2324</v>
      </c>
    </row>
    <row r="218" spans="2:65" s="13" customFormat="1" x14ac:dyDescent="0.2">
      <c r="B218" s="153"/>
      <c r="D218" s="147" t="s">
        <v>218</v>
      </c>
      <c r="E218" s="154" t="s">
        <v>19</v>
      </c>
      <c r="F218" s="155" t="s">
        <v>2325</v>
      </c>
      <c r="H218" s="156">
        <v>32</v>
      </c>
      <c r="I218" s="157"/>
      <c r="L218" s="153"/>
      <c r="M218" s="158"/>
      <c r="T218" s="159"/>
      <c r="AT218" s="154" t="s">
        <v>218</v>
      </c>
      <c r="AU218" s="154" t="s">
        <v>85</v>
      </c>
      <c r="AV218" s="13" t="s">
        <v>85</v>
      </c>
      <c r="AW218" s="13" t="s">
        <v>35</v>
      </c>
      <c r="AX218" s="13" t="s">
        <v>75</v>
      </c>
      <c r="AY218" s="154" t="s">
        <v>208</v>
      </c>
    </row>
    <row r="219" spans="2:65" s="14" customFormat="1" x14ac:dyDescent="0.2">
      <c r="B219" s="160"/>
      <c r="D219" s="147" t="s">
        <v>218</v>
      </c>
      <c r="E219" s="161" t="s">
        <v>19</v>
      </c>
      <c r="F219" s="162" t="s">
        <v>221</v>
      </c>
      <c r="H219" s="163">
        <v>32</v>
      </c>
      <c r="I219" s="164"/>
      <c r="L219" s="160"/>
      <c r="M219" s="165"/>
      <c r="T219" s="166"/>
      <c r="AT219" s="161" t="s">
        <v>218</v>
      </c>
      <c r="AU219" s="161" t="s">
        <v>85</v>
      </c>
      <c r="AV219" s="14" t="s">
        <v>214</v>
      </c>
      <c r="AW219" s="14" t="s">
        <v>35</v>
      </c>
      <c r="AX219" s="14" t="s">
        <v>83</v>
      </c>
      <c r="AY219" s="161" t="s">
        <v>208</v>
      </c>
    </row>
    <row r="220" spans="2:65" s="13" customFormat="1" x14ac:dyDescent="0.2">
      <c r="B220" s="153"/>
      <c r="D220" s="147" t="s">
        <v>218</v>
      </c>
      <c r="F220" s="155" t="s">
        <v>2326</v>
      </c>
      <c r="H220" s="156">
        <v>38.4</v>
      </c>
      <c r="I220" s="157"/>
      <c r="L220" s="153"/>
      <c r="M220" s="158"/>
      <c r="T220" s="159"/>
      <c r="AT220" s="154" t="s">
        <v>218</v>
      </c>
      <c r="AU220" s="154" t="s">
        <v>85</v>
      </c>
      <c r="AV220" s="13" t="s">
        <v>85</v>
      </c>
      <c r="AW220" s="13" t="s">
        <v>4</v>
      </c>
      <c r="AX220" s="13" t="s">
        <v>83</v>
      </c>
      <c r="AY220" s="154" t="s">
        <v>208</v>
      </c>
    </row>
    <row r="221" spans="2:65" s="1" customFormat="1" ht="22.25" customHeight="1" x14ac:dyDescent="0.2">
      <c r="B221" s="33"/>
      <c r="C221" s="129" t="s">
        <v>526</v>
      </c>
      <c r="D221" s="129" t="s">
        <v>210</v>
      </c>
      <c r="E221" s="130" t="s">
        <v>2327</v>
      </c>
      <c r="F221" s="131" t="s">
        <v>2328</v>
      </c>
      <c r="G221" s="132" t="s">
        <v>307</v>
      </c>
      <c r="H221" s="133">
        <v>1</v>
      </c>
      <c r="I221" s="134"/>
      <c r="J221" s="135">
        <f>ROUND(I221*H221,2)</f>
        <v>0</v>
      </c>
      <c r="K221" s="131" t="s">
        <v>213</v>
      </c>
      <c r="L221" s="33"/>
      <c r="M221" s="136" t="s">
        <v>19</v>
      </c>
      <c r="N221" s="137" t="s">
        <v>46</v>
      </c>
      <c r="P221" s="138">
        <f>O221*H221</f>
        <v>0</v>
      </c>
      <c r="Q221" s="138">
        <v>0</v>
      </c>
      <c r="R221" s="138">
        <f>Q221*H221</f>
        <v>0</v>
      </c>
      <c r="S221" s="138">
        <v>0</v>
      </c>
      <c r="T221" s="139">
        <f>S221*H221</f>
        <v>0</v>
      </c>
      <c r="AR221" s="140" t="s">
        <v>312</v>
      </c>
      <c r="AT221" s="140" t="s">
        <v>210</v>
      </c>
      <c r="AU221" s="140" t="s">
        <v>85</v>
      </c>
      <c r="AY221" s="18" t="s">
        <v>208</v>
      </c>
      <c r="BE221" s="141">
        <f>IF(N221="základní",J221,0)</f>
        <v>0</v>
      </c>
      <c r="BF221" s="141">
        <f>IF(N221="snížená",J221,0)</f>
        <v>0</v>
      </c>
      <c r="BG221" s="141">
        <f>IF(N221="zákl. přenesená",J221,0)</f>
        <v>0</v>
      </c>
      <c r="BH221" s="141">
        <f>IF(N221="sníž. přenesená",J221,0)</f>
        <v>0</v>
      </c>
      <c r="BI221" s="141">
        <f>IF(N221="nulová",J221,0)</f>
        <v>0</v>
      </c>
      <c r="BJ221" s="18" t="s">
        <v>83</v>
      </c>
      <c r="BK221" s="141">
        <f>ROUND(I221*H221,2)</f>
        <v>0</v>
      </c>
      <c r="BL221" s="18" t="s">
        <v>312</v>
      </c>
      <c r="BM221" s="140" t="s">
        <v>2329</v>
      </c>
    </row>
    <row r="222" spans="2:65" s="1" customFormat="1" x14ac:dyDescent="0.2">
      <c r="B222" s="33"/>
      <c r="D222" s="142" t="s">
        <v>216</v>
      </c>
      <c r="F222" s="143" t="s">
        <v>2330</v>
      </c>
      <c r="I222" s="144"/>
      <c r="L222" s="33"/>
      <c r="M222" s="145"/>
      <c r="T222" s="54"/>
      <c r="AT222" s="18" t="s">
        <v>216</v>
      </c>
      <c r="AU222" s="18" t="s">
        <v>85</v>
      </c>
    </row>
    <row r="223" spans="2:65" s="1" customFormat="1" ht="22.25" customHeight="1" x14ac:dyDescent="0.2">
      <c r="B223" s="33"/>
      <c r="C223" s="168" t="s">
        <v>532</v>
      </c>
      <c r="D223" s="168" t="s">
        <v>346</v>
      </c>
      <c r="E223" s="169" t="s">
        <v>2331</v>
      </c>
      <c r="F223" s="170" t="s">
        <v>2332</v>
      </c>
      <c r="G223" s="171" t="s">
        <v>307</v>
      </c>
      <c r="H223" s="172">
        <v>1</v>
      </c>
      <c r="I223" s="173"/>
      <c r="J223" s="174">
        <f>ROUND(I223*H223,2)</f>
        <v>0</v>
      </c>
      <c r="K223" s="170" t="s">
        <v>213</v>
      </c>
      <c r="L223" s="175"/>
      <c r="M223" s="176" t="s">
        <v>19</v>
      </c>
      <c r="N223" s="177" t="s">
        <v>46</v>
      </c>
      <c r="P223" s="138">
        <f>O223*H223</f>
        <v>0</v>
      </c>
      <c r="Q223" s="138">
        <v>0.05</v>
      </c>
      <c r="R223" s="138">
        <f>Q223*H223</f>
        <v>0.05</v>
      </c>
      <c r="S223" s="138">
        <v>0</v>
      </c>
      <c r="T223" s="139">
        <f>S223*H223</f>
        <v>0</v>
      </c>
      <c r="AR223" s="140" t="s">
        <v>432</v>
      </c>
      <c r="AT223" s="140" t="s">
        <v>346</v>
      </c>
      <c r="AU223" s="140" t="s">
        <v>85</v>
      </c>
      <c r="AY223" s="18" t="s">
        <v>208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8" t="s">
        <v>83</v>
      </c>
      <c r="BK223" s="141">
        <f>ROUND(I223*H223,2)</f>
        <v>0</v>
      </c>
      <c r="BL223" s="18" t="s">
        <v>312</v>
      </c>
      <c r="BM223" s="140" t="s">
        <v>2333</v>
      </c>
    </row>
    <row r="224" spans="2:65" s="1" customFormat="1" ht="63" x14ac:dyDescent="0.2">
      <c r="B224" s="33"/>
      <c r="D224" s="147" t="s">
        <v>297</v>
      </c>
      <c r="F224" s="167" t="s">
        <v>2334</v>
      </c>
      <c r="I224" s="144"/>
      <c r="L224" s="33"/>
      <c r="M224" s="145"/>
      <c r="T224" s="54"/>
      <c r="AT224" s="18" t="s">
        <v>297</v>
      </c>
      <c r="AU224" s="18" t="s">
        <v>85</v>
      </c>
    </row>
    <row r="225" spans="2:65" s="13" customFormat="1" x14ac:dyDescent="0.2">
      <c r="B225" s="153"/>
      <c r="D225" s="147" t="s">
        <v>218</v>
      </c>
      <c r="E225" s="154" t="s">
        <v>19</v>
      </c>
      <c r="F225" s="155" t="s">
        <v>2335</v>
      </c>
      <c r="H225" s="156">
        <v>1</v>
      </c>
      <c r="I225" s="157"/>
      <c r="L225" s="153"/>
      <c r="M225" s="158"/>
      <c r="T225" s="159"/>
      <c r="AT225" s="154" t="s">
        <v>218</v>
      </c>
      <c r="AU225" s="154" t="s">
        <v>85</v>
      </c>
      <c r="AV225" s="13" t="s">
        <v>85</v>
      </c>
      <c r="AW225" s="13" t="s">
        <v>35</v>
      </c>
      <c r="AX225" s="13" t="s">
        <v>75</v>
      </c>
      <c r="AY225" s="154" t="s">
        <v>208</v>
      </c>
    </row>
    <row r="226" spans="2:65" s="14" customFormat="1" x14ac:dyDescent="0.2">
      <c r="B226" s="160"/>
      <c r="D226" s="147" t="s">
        <v>218</v>
      </c>
      <c r="E226" s="161" t="s">
        <v>19</v>
      </c>
      <c r="F226" s="162" t="s">
        <v>221</v>
      </c>
      <c r="H226" s="163">
        <v>1</v>
      </c>
      <c r="I226" s="164"/>
      <c r="L226" s="160"/>
      <c r="M226" s="165"/>
      <c r="T226" s="166"/>
      <c r="AT226" s="161" t="s">
        <v>218</v>
      </c>
      <c r="AU226" s="161" t="s">
        <v>85</v>
      </c>
      <c r="AV226" s="14" t="s">
        <v>214</v>
      </c>
      <c r="AW226" s="14" t="s">
        <v>35</v>
      </c>
      <c r="AX226" s="14" t="s">
        <v>83</v>
      </c>
      <c r="AY226" s="161" t="s">
        <v>208</v>
      </c>
    </row>
    <row r="227" spans="2:65" s="1" customFormat="1" ht="15.75" customHeight="1" x14ac:dyDescent="0.2">
      <c r="B227" s="33"/>
      <c r="C227" s="129" t="s">
        <v>546</v>
      </c>
      <c r="D227" s="129" t="s">
        <v>210</v>
      </c>
      <c r="E227" s="130" t="s">
        <v>2336</v>
      </c>
      <c r="F227" s="131" t="s">
        <v>2337</v>
      </c>
      <c r="G227" s="132" t="s">
        <v>109</v>
      </c>
      <c r="H227" s="133">
        <v>6</v>
      </c>
      <c r="I227" s="134"/>
      <c r="J227" s="135">
        <f>ROUND(I227*H227,2)</f>
        <v>0</v>
      </c>
      <c r="K227" s="131" t="s">
        <v>213</v>
      </c>
      <c r="L227" s="33"/>
      <c r="M227" s="136" t="s">
        <v>19</v>
      </c>
      <c r="N227" s="137" t="s">
        <v>46</v>
      </c>
      <c r="P227" s="138">
        <f>O227*H227</f>
        <v>0</v>
      </c>
      <c r="Q227" s="138">
        <v>0</v>
      </c>
      <c r="R227" s="138">
        <f>Q227*H227</f>
        <v>0</v>
      </c>
      <c r="S227" s="138">
        <v>0</v>
      </c>
      <c r="T227" s="139">
        <f>S227*H227</f>
        <v>0</v>
      </c>
      <c r="AR227" s="140" t="s">
        <v>312</v>
      </c>
      <c r="AT227" s="140" t="s">
        <v>210</v>
      </c>
      <c r="AU227" s="140" t="s">
        <v>85</v>
      </c>
      <c r="AY227" s="18" t="s">
        <v>208</v>
      </c>
      <c r="BE227" s="141">
        <f>IF(N227="základní",J227,0)</f>
        <v>0</v>
      </c>
      <c r="BF227" s="141">
        <f>IF(N227="snížená",J227,0)</f>
        <v>0</v>
      </c>
      <c r="BG227" s="141">
        <f>IF(N227="zákl. přenesená",J227,0)</f>
        <v>0</v>
      </c>
      <c r="BH227" s="141">
        <f>IF(N227="sníž. přenesená",J227,0)</f>
        <v>0</v>
      </c>
      <c r="BI227" s="141">
        <f>IF(N227="nulová",J227,0)</f>
        <v>0</v>
      </c>
      <c r="BJ227" s="18" t="s">
        <v>83</v>
      </c>
      <c r="BK227" s="141">
        <f>ROUND(I227*H227,2)</f>
        <v>0</v>
      </c>
      <c r="BL227" s="18" t="s">
        <v>312</v>
      </c>
      <c r="BM227" s="140" t="s">
        <v>2338</v>
      </c>
    </row>
    <row r="228" spans="2:65" s="1" customFormat="1" x14ac:dyDescent="0.2">
      <c r="B228" s="33"/>
      <c r="D228" s="142" t="s">
        <v>216</v>
      </c>
      <c r="F228" s="143" t="s">
        <v>2339</v>
      </c>
      <c r="I228" s="144"/>
      <c r="L228" s="33"/>
      <c r="M228" s="145"/>
      <c r="T228" s="54"/>
      <c r="AT228" s="18" t="s">
        <v>216</v>
      </c>
      <c r="AU228" s="18" t="s">
        <v>85</v>
      </c>
    </row>
    <row r="229" spans="2:65" s="1" customFormat="1" ht="15.75" customHeight="1" x14ac:dyDescent="0.2">
      <c r="B229" s="33"/>
      <c r="C229" s="168" t="s">
        <v>558</v>
      </c>
      <c r="D229" s="168" t="s">
        <v>346</v>
      </c>
      <c r="E229" s="169" t="s">
        <v>2340</v>
      </c>
      <c r="F229" s="170" t="s">
        <v>2341</v>
      </c>
      <c r="G229" s="171" t="s">
        <v>109</v>
      </c>
      <c r="H229" s="172">
        <v>6</v>
      </c>
      <c r="I229" s="173"/>
      <c r="J229" s="174">
        <f>ROUND(I229*H229,2)</f>
        <v>0</v>
      </c>
      <c r="K229" s="170" t="s">
        <v>19</v>
      </c>
      <c r="L229" s="175"/>
      <c r="M229" s="176" t="s">
        <v>19</v>
      </c>
      <c r="N229" s="177" t="s">
        <v>46</v>
      </c>
      <c r="P229" s="138">
        <f>O229*H229</f>
        <v>0</v>
      </c>
      <c r="Q229" s="138">
        <v>1E-3</v>
      </c>
      <c r="R229" s="138">
        <f>Q229*H229</f>
        <v>6.0000000000000001E-3</v>
      </c>
      <c r="S229" s="138">
        <v>0</v>
      </c>
      <c r="T229" s="139">
        <f>S229*H229</f>
        <v>0</v>
      </c>
      <c r="AR229" s="140" t="s">
        <v>432</v>
      </c>
      <c r="AT229" s="140" t="s">
        <v>346</v>
      </c>
      <c r="AU229" s="140" t="s">
        <v>85</v>
      </c>
      <c r="AY229" s="18" t="s">
        <v>208</v>
      </c>
      <c r="BE229" s="141">
        <f>IF(N229="základní",J229,0)</f>
        <v>0</v>
      </c>
      <c r="BF229" s="141">
        <f>IF(N229="snížená",J229,0)</f>
        <v>0</v>
      </c>
      <c r="BG229" s="141">
        <f>IF(N229="zákl. přenesená",J229,0)</f>
        <v>0</v>
      </c>
      <c r="BH229" s="141">
        <f>IF(N229="sníž. přenesená",J229,0)</f>
        <v>0</v>
      </c>
      <c r="BI229" s="141">
        <f>IF(N229="nulová",J229,0)</f>
        <v>0</v>
      </c>
      <c r="BJ229" s="18" t="s">
        <v>83</v>
      </c>
      <c r="BK229" s="141">
        <f>ROUND(I229*H229,2)</f>
        <v>0</v>
      </c>
      <c r="BL229" s="18" t="s">
        <v>312</v>
      </c>
      <c r="BM229" s="140" t="s">
        <v>2342</v>
      </c>
    </row>
    <row r="230" spans="2:65" s="13" customFormat="1" x14ac:dyDescent="0.2">
      <c r="B230" s="153"/>
      <c r="D230" s="147" t="s">
        <v>218</v>
      </c>
      <c r="E230" s="154" t="s">
        <v>19</v>
      </c>
      <c r="F230" s="155" t="s">
        <v>2343</v>
      </c>
      <c r="H230" s="156">
        <v>6</v>
      </c>
      <c r="I230" s="157"/>
      <c r="L230" s="153"/>
      <c r="M230" s="158"/>
      <c r="T230" s="159"/>
      <c r="AT230" s="154" t="s">
        <v>218</v>
      </c>
      <c r="AU230" s="154" t="s">
        <v>85</v>
      </c>
      <c r="AV230" s="13" t="s">
        <v>85</v>
      </c>
      <c r="AW230" s="13" t="s">
        <v>35</v>
      </c>
      <c r="AX230" s="13" t="s">
        <v>75</v>
      </c>
      <c r="AY230" s="154" t="s">
        <v>208</v>
      </c>
    </row>
    <row r="231" spans="2:65" s="14" customFormat="1" x14ac:dyDescent="0.2">
      <c r="B231" s="160"/>
      <c r="D231" s="147" t="s">
        <v>218</v>
      </c>
      <c r="E231" s="161" t="s">
        <v>19</v>
      </c>
      <c r="F231" s="162" t="s">
        <v>221</v>
      </c>
      <c r="H231" s="163">
        <v>6</v>
      </c>
      <c r="I231" s="164"/>
      <c r="L231" s="160"/>
      <c r="M231" s="165"/>
      <c r="T231" s="166"/>
      <c r="AT231" s="161" t="s">
        <v>218</v>
      </c>
      <c r="AU231" s="161" t="s">
        <v>85</v>
      </c>
      <c r="AV231" s="14" t="s">
        <v>214</v>
      </c>
      <c r="AW231" s="14" t="s">
        <v>35</v>
      </c>
      <c r="AX231" s="14" t="s">
        <v>83</v>
      </c>
      <c r="AY231" s="161" t="s">
        <v>208</v>
      </c>
    </row>
    <row r="232" spans="2:65" s="1" customFormat="1" ht="15.75" customHeight="1" x14ac:dyDescent="0.2">
      <c r="B232" s="33"/>
      <c r="C232" s="129" t="s">
        <v>569</v>
      </c>
      <c r="D232" s="129" t="s">
        <v>210</v>
      </c>
      <c r="E232" s="130" t="s">
        <v>2344</v>
      </c>
      <c r="F232" s="131" t="s">
        <v>2345</v>
      </c>
      <c r="G232" s="132" t="s">
        <v>307</v>
      </c>
      <c r="H232" s="133">
        <v>13</v>
      </c>
      <c r="I232" s="134"/>
      <c r="J232" s="135">
        <f>ROUND(I232*H232,2)</f>
        <v>0</v>
      </c>
      <c r="K232" s="131" t="s">
        <v>213</v>
      </c>
      <c r="L232" s="33"/>
      <c r="M232" s="136" t="s">
        <v>19</v>
      </c>
      <c r="N232" s="137" t="s">
        <v>46</v>
      </c>
      <c r="P232" s="138">
        <f>O232*H232</f>
        <v>0</v>
      </c>
      <c r="Q232" s="138">
        <v>0</v>
      </c>
      <c r="R232" s="138">
        <f>Q232*H232</f>
        <v>0</v>
      </c>
      <c r="S232" s="138">
        <v>0</v>
      </c>
      <c r="T232" s="139">
        <f>S232*H232</f>
        <v>0</v>
      </c>
      <c r="AR232" s="140" t="s">
        <v>312</v>
      </c>
      <c r="AT232" s="140" t="s">
        <v>210</v>
      </c>
      <c r="AU232" s="140" t="s">
        <v>85</v>
      </c>
      <c r="AY232" s="18" t="s">
        <v>208</v>
      </c>
      <c r="BE232" s="141">
        <f>IF(N232="základní",J232,0)</f>
        <v>0</v>
      </c>
      <c r="BF232" s="141">
        <f>IF(N232="snížená",J232,0)</f>
        <v>0</v>
      </c>
      <c r="BG232" s="141">
        <f>IF(N232="zákl. přenesená",J232,0)</f>
        <v>0</v>
      </c>
      <c r="BH232" s="141">
        <f>IF(N232="sníž. přenesená",J232,0)</f>
        <v>0</v>
      </c>
      <c r="BI232" s="141">
        <f>IF(N232="nulová",J232,0)</f>
        <v>0</v>
      </c>
      <c r="BJ232" s="18" t="s">
        <v>83</v>
      </c>
      <c r="BK232" s="141">
        <f>ROUND(I232*H232,2)</f>
        <v>0</v>
      </c>
      <c r="BL232" s="18" t="s">
        <v>312</v>
      </c>
      <c r="BM232" s="140" t="s">
        <v>2346</v>
      </c>
    </row>
    <row r="233" spans="2:65" s="1" customFormat="1" x14ac:dyDescent="0.2">
      <c r="B233" s="33"/>
      <c r="D233" s="142" t="s">
        <v>216</v>
      </c>
      <c r="F233" s="143" t="s">
        <v>2347</v>
      </c>
      <c r="I233" s="144"/>
      <c r="L233" s="33"/>
      <c r="M233" s="145"/>
      <c r="T233" s="54"/>
      <c r="AT233" s="18" t="s">
        <v>216</v>
      </c>
      <c r="AU233" s="18" t="s">
        <v>85</v>
      </c>
    </row>
    <row r="234" spans="2:65" s="1" customFormat="1" ht="24.75" customHeight="1" x14ac:dyDescent="0.2">
      <c r="B234" s="33"/>
      <c r="C234" s="129" t="s">
        <v>575</v>
      </c>
      <c r="D234" s="129" t="s">
        <v>210</v>
      </c>
      <c r="E234" s="130" t="s">
        <v>950</v>
      </c>
      <c r="F234" s="131" t="s">
        <v>951</v>
      </c>
      <c r="G234" s="132" t="s">
        <v>264</v>
      </c>
      <c r="H234" s="133">
        <v>0.247</v>
      </c>
      <c r="I234" s="134"/>
      <c r="J234" s="135">
        <f>ROUND(I234*H234,2)</f>
        <v>0</v>
      </c>
      <c r="K234" s="131" t="s">
        <v>213</v>
      </c>
      <c r="L234" s="33"/>
      <c r="M234" s="136" t="s">
        <v>19</v>
      </c>
      <c r="N234" s="137" t="s">
        <v>46</v>
      </c>
      <c r="P234" s="138">
        <f>O234*H234</f>
        <v>0</v>
      </c>
      <c r="Q234" s="138">
        <v>0</v>
      </c>
      <c r="R234" s="138">
        <f>Q234*H234</f>
        <v>0</v>
      </c>
      <c r="S234" s="138">
        <v>0</v>
      </c>
      <c r="T234" s="139">
        <f>S234*H234</f>
        <v>0</v>
      </c>
      <c r="AR234" s="140" t="s">
        <v>312</v>
      </c>
      <c r="AT234" s="140" t="s">
        <v>210</v>
      </c>
      <c r="AU234" s="140" t="s">
        <v>85</v>
      </c>
      <c r="AY234" s="18" t="s">
        <v>208</v>
      </c>
      <c r="BE234" s="141">
        <f>IF(N234="základní",J234,0)</f>
        <v>0</v>
      </c>
      <c r="BF234" s="141">
        <f>IF(N234="snížená",J234,0)</f>
        <v>0</v>
      </c>
      <c r="BG234" s="141">
        <f>IF(N234="zákl. přenesená",J234,0)</f>
        <v>0</v>
      </c>
      <c r="BH234" s="141">
        <f>IF(N234="sníž. přenesená",J234,0)</f>
        <v>0</v>
      </c>
      <c r="BI234" s="141">
        <f>IF(N234="nulová",J234,0)</f>
        <v>0</v>
      </c>
      <c r="BJ234" s="18" t="s">
        <v>83</v>
      </c>
      <c r="BK234" s="141">
        <f>ROUND(I234*H234,2)</f>
        <v>0</v>
      </c>
      <c r="BL234" s="18" t="s">
        <v>312</v>
      </c>
      <c r="BM234" s="140" t="s">
        <v>2348</v>
      </c>
    </row>
    <row r="235" spans="2:65" s="1" customFormat="1" x14ac:dyDescent="0.2">
      <c r="B235" s="33"/>
      <c r="D235" s="142" t="s">
        <v>216</v>
      </c>
      <c r="F235" s="143" t="s">
        <v>953</v>
      </c>
      <c r="I235" s="144"/>
      <c r="L235" s="33"/>
      <c r="M235" s="188"/>
      <c r="N235" s="189"/>
      <c r="O235" s="189"/>
      <c r="P235" s="189"/>
      <c r="Q235" s="189"/>
      <c r="R235" s="189"/>
      <c r="S235" s="189"/>
      <c r="T235" s="190"/>
      <c r="AT235" s="18" t="s">
        <v>216</v>
      </c>
      <c r="AU235" s="18" t="s">
        <v>85</v>
      </c>
    </row>
    <row r="236" spans="2:65" s="1" customFormat="1" ht="6.9" customHeight="1" x14ac:dyDescent="0.2">
      <c r="B236" s="42"/>
      <c r="C236" s="43"/>
      <c r="D236" s="43"/>
      <c r="E236" s="43"/>
      <c r="F236" s="43"/>
      <c r="G236" s="43"/>
      <c r="H236" s="43"/>
      <c r="I236" s="43"/>
      <c r="J236" s="43"/>
      <c r="K236" s="43"/>
      <c r="L236" s="33"/>
    </row>
  </sheetData>
  <sheetProtection algorithmName="SHA-512" hashValue="2HaCHsUGV87xn668hq9pozh739jGCa2+ddvgej6Nu69TOfJzi+3KLV16Zu8E5ZcBPFHwar5c1DNtjkTsHTDOTg==" saltValue="UeXFj4AooqONjv5hIuzBVlrJzCjXSoQtvVQxAfB9syra2NYoaWi4QWN68+pxQqz8ZQurK/Y+ctvCBIkjvIwUIw==" spinCount="100000" sheet="1" objects="1" scenarios="1" formatColumns="0" formatRows="0" autoFilter="0"/>
  <autoFilter ref="C86:K235" xr:uid="{00000000-0009-0000-0000-000004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400-000000000000}"/>
    <hyperlink ref="F93" r:id="rId2" xr:uid="{00000000-0004-0000-0400-000001000000}"/>
    <hyperlink ref="F95" r:id="rId3" xr:uid="{00000000-0004-0000-0400-000002000000}"/>
    <hyperlink ref="F98" r:id="rId4" xr:uid="{00000000-0004-0000-0400-000003000000}"/>
    <hyperlink ref="F104" r:id="rId5" xr:uid="{00000000-0004-0000-0400-000004000000}"/>
    <hyperlink ref="F106" r:id="rId6" xr:uid="{00000000-0004-0000-0400-000005000000}"/>
    <hyperlink ref="F108" r:id="rId7" xr:uid="{00000000-0004-0000-0400-000006000000}"/>
    <hyperlink ref="F112" r:id="rId8" xr:uid="{00000000-0004-0000-0400-000007000000}"/>
    <hyperlink ref="F114" r:id="rId9" xr:uid="{00000000-0004-0000-0400-000008000000}"/>
    <hyperlink ref="F118" r:id="rId10" xr:uid="{00000000-0004-0000-0400-000009000000}"/>
    <hyperlink ref="F122" r:id="rId11" xr:uid="{00000000-0004-0000-0400-00000A000000}"/>
    <hyperlink ref="F127" r:id="rId12" xr:uid="{00000000-0004-0000-0400-00000B000000}"/>
    <hyperlink ref="F129" r:id="rId13" xr:uid="{00000000-0004-0000-0400-00000C000000}"/>
    <hyperlink ref="F131" r:id="rId14" xr:uid="{00000000-0004-0000-0400-00000D000000}"/>
    <hyperlink ref="F134" r:id="rId15" xr:uid="{00000000-0004-0000-0400-00000E000000}"/>
    <hyperlink ref="F137" r:id="rId16" xr:uid="{00000000-0004-0000-0400-00000F000000}"/>
    <hyperlink ref="F141" r:id="rId17" xr:uid="{00000000-0004-0000-0400-000010000000}"/>
    <hyperlink ref="F155" r:id="rId18" xr:uid="{00000000-0004-0000-0400-000011000000}"/>
    <hyperlink ref="F166" r:id="rId19" xr:uid="{00000000-0004-0000-0400-000012000000}"/>
    <hyperlink ref="F172" r:id="rId20" xr:uid="{00000000-0004-0000-0400-000013000000}"/>
    <hyperlink ref="F177" r:id="rId21" xr:uid="{00000000-0004-0000-0400-000014000000}"/>
    <hyperlink ref="F182" r:id="rId22" xr:uid="{00000000-0004-0000-0400-000015000000}"/>
    <hyperlink ref="F184" r:id="rId23" xr:uid="{00000000-0004-0000-0400-000016000000}"/>
    <hyperlink ref="F186" r:id="rId24" xr:uid="{00000000-0004-0000-0400-000017000000}"/>
    <hyperlink ref="F190" r:id="rId25" xr:uid="{00000000-0004-0000-0400-000018000000}"/>
    <hyperlink ref="F196" r:id="rId26" xr:uid="{00000000-0004-0000-0400-000019000000}"/>
    <hyperlink ref="F204" r:id="rId27" xr:uid="{00000000-0004-0000-0400-00001A000000}"/>
    <hyperlink ref="F210" r:id="rId28" xr:uid="{00000000-0004-0000-0400-00001B000000}"/>
    <hyperlink ref="F216" r:id="rId29" xr:uid="{00000000-0004-0000-0400-00001C000000}"/>
    <hyperlink ref="F222" r:id="rId30" xr:uid="{00000000-0004-0000-0400-00001D000000}"/>
    <hyperlink ref="F228" r:id="rId31" xr:uid="{00000000-0004-0000-0400-00001E000000}"/>
    <hyperlink ref="F233" r:id="rId32" xr:uid="{00000000-0004-0000-0400-00001F000000}"/>
    <hyperlink ref="F235" r:id="rId33" xr:uid="{00000000-0004-0000-0400-00002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356"/>
  <sheetViews>
    <sheetView showGridLines="0" workbookViewId="0"/>
  </sheetViews>
  <sheetFormatPr defaultRowHeight="10" x14ac:dyDescent="0.2"/>
  <cols>
    <col min="1" max="1" width="8.109375" customWidth="1"/>
    <col min="2" max="2" width="1.109375" customWidth="1"/>
    <col min="3" max="3" width="4.109375" customWidth="1"/>
    <col min="4" max="4" width="4.33203125" customWidth="1"/>
    <col min="5" max="5" width="16.88671875" customWidth="1"/>
    <col min="6" max="6" width="99" customWidth="1"/>
    <col min="7" max="7" width="7.33203125" customWidth="1"/>
    <col min="8" max="8" width="13.6640625" customWidth="1"/>
    <col min="9" max="9" width="15.44140625" customWidth="1"/>
    <col min="10" max="11" width="21.88671875" customWidth="1"/>
    <col min="12" max="12" width="9.109375" customWidth="1"/>
    <col min="13" max="13" width="10.5546875" hidden="1" customWidth="1"/>
    <col min="14" max="14" width="9.109375" hidden="1"/>
    <col min="15" max="20" width="13.88671875" hidden="1" customWidth="1"/>
    <col min="21" max="21" width="16" hidden="1" customWidth="1"/>
    <col min="22" max="22" width="12.109375" customWidth="1"/>
    <col min="23" max="23" width="16" customWidth="1"/>
    <col min="24" max="24" width="12.109375" customWidth="1"/>
    <col min="25" max="25" width="14.6640625" customWidth="1"/>
    <col min="26" max="26" width="10.88671875" customWidth="1"/>
    <col min="27" max="27" width="14.6640625" customWidth="1"/>
    <col min="28" max="28" width="16" customWidth="1"/>
    <col min="29" max="29" width="10.88671875" customWidth="1"/>
    <col min="30" max="30" width="14.6640625" customWidth="1"/>
    <col min="31" max="31" width="16" customWidth="1"/>
    <col min="44" max="65" width="9.109375" hidden="1"/>
  </cols>
  <sheetData>
    <row r="2" spans="2:46" ht="37" customHeight="1" x14ac:dyDescent="0.2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8" t="s">
        <v>97</v>
      </c>
    </row>
    <row r="3" spans="2:46" ht="6.9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2:46" ht="24.9" customHeight="1" x14ac:dyDescent="0.2">
      <c r="B4" s="21"/>
      <c r="D4" s="22" t="s">
        <v>114</v>
      </c>
      <c r="L4" s="21"/>
      <c r="M4" s="87" t="s">
        <v>10</v>
      </c>
      <c r="AT4" s="18" t="s">
        <v>4</v>
      </c>
    </row>
    <row r="5" spans="2:46" ht="6.9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5.75" customHeight="1" x14ac:dyDescent="0.2">
      <c r="B7" s="21"/>
      <c r="E7" s="322" t="str">
        <f>'Rekapitulace stavby'!K6</f>
        <v>Informační centrum - Kostelní 18, Ústí nad Orlicí</v>
      </c>
      <c r="F7" s="323"/>
      <c r="G7" s="323"/>
      <c r="H7" s="323"/>
      <c r="L7" s="21"/>
    </row>
    <row r="8" spans="2:46" s="1" customFormat="1" ht="12" customHeight="1" x14ac:dyDescent="0.2">
      <c r="B8" s="33"/>
      <c r="D8" s="28" t="s">
        <v>129</v>
      </c>
      <c r="L8" s="33"/>
    </row>
    <row r="9" spans="2:46" s="1" customFormat="1" ht="15.75" customHeight="1" x14ac:dyDescent="0.2">
      <c r="B9" s="33"/>
      <c r="E9" s="312" t="s">
        <v>2349</v>
      </c>
      <c r="F9" s="321"/>
      <c r="G9" s="321"/>
      <c r="H9" s="321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 x14ac:dyDescent="0.2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Vyplň údaj</v>
      </c>
      <c r="L12" s="33"/>
    </row>
    <row r="13" spans="2:46" s="1" customFormat="1" ht="10.75" customHeight="1" x14ac:dyDescent="0.2">
      <c r="B13" s="33"/>
      <c r="L13" s="33"/>
    </row>
    <row r="14" spans="2:46" s="1" customFormat="1" ht="12" customHeight="1" x14ac:dyDescent="0.2">
      <c r="B14" s="33"/>
      <c r="D14" s="28" t="s">
        <v>24</v>
      </c>
      <c r="I14" s="28" t="s">
        <v>25</v>
      </c>
      <c r="J14" s="26" t="s">
        <v>26</v>
      </c>
      <c r="L14" s="33"/>
    </row>
    <row r="15" spans="2:46" s="1" customFormat="1" ht="18" customHeight="1" x14ac:dyDescent="0.2">
      <c r="B15" s="33"/>
      <c r="E15" s="26" t="s">
        <v>27</v>
      </c>
      <c r="I15" s="28" t="s">
        <v>28</v>
      </c>
      <c r="J15" s="26" t="s">
        <v>29</v>
      </c>
      <c r="L15" s="33"/>
    </row>
    <row r="16" spans="2:46" s="1" customFormat="1" ht="6.9" customHeight="1" x14ac:dyDescent="0.2">
      <c r="B16" s="33"/>
      <c r="L16" s="33"/>
    </row>
    <row r="17" spans="2:12" s="1" customFormat="1" ht="12" customHeight="1" x14ac:dyDescent="0.2">
      <c r="B17" s="33"/>
      <c r="D17" s="28" t="s">
        <v>30</v>
      </c>
      <c r="I17" s="28" t="s">
        <v>25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24" t="str">
        <f>'Rekapitulace stavby'!E14</f>
        <v>Vyplň údaj</v>
      </c>
      <c r="F18" s="295"/>
      <c r="G18" s="295"/>
      <c r="H18" s="295"/>
      <c r="I18" s="28" t="s">
        <v>28</v>
      </c>
      <c r="J18" s="29" t="str">
        <f>'Rekapitulace stavby'!AN14</f>
        <v>Vyplň údaj</v>
      </c>
      <c r="L18" s="33"/>
    </row>
    <row r="19" spans="2:12" s="1" customFormat="1" ht="6.9" customHeight="1" x14ac:dyDescent="0.2">
      <c r="B19" s="33"/>
      <c r="L19" s="33"/>
    </row>
    <row r="20" spans="2:12" s="1" customFormat="1" ht="12" customHeight="1" x14ac:dyDescent="0.2">
      <c r="B20" s="33"/>
      <c r="D20" s="28" t="s">
        <v>32</v>
      </c>
      <c r="I20" s="28" t="s">
        <v>25</v>
      </c>
      <c r="J20" s="26" t="s">
        <v>33</v>
      </c>
      <c r="L20" s="33"/>
    </row>
    <row r="21" spans="2:12" s="1" customFormat="1" ht="18" customHeight="1" x14ac:dyDescent="0.2">
      <c r="B21" s="33"/>
      <c r="E21" s="26" t="s">
        <v>34</v>
      </c>
      <c r="I21" s="28" t="s">
        <v>28</v>
      </c>
      <c r="J21" s="26" t="s">
        <v>19</v>
      </c>
      <c r="L21" s="33"/>
    </row>
    <row r="22" spans="2:12" s="1" customFormat="1" ht="6.9" customHeight="1" x14ac:dyDescent="0.2">
      <c r="B22" s="33"/>
      <c r="L22" s="33"/>
    </row>
    <row r="23" spans="2:12" s="1" customFormat="1" ht="12" customHeight="1" x14ac:dyDescent="0.2">
      <c r="B23" s="33"/>
      <c r="D23" s="28" t="s">
        <v>36</v>
      </c>
      <c r="I23" s="28" t="s">
        <v>25</v>
      </c>
      <c r="J23" s="26" t="s">
        <v>37</v>
      </c>
      <c r="L23" s="33"/>
    </row>
    <row r="24" spans="2:12" s="1" customFormat="1" ht="18" customHeight="1" x14ac:dyDescent="0.2">
      <c r="B24" s="33"/>
      <c r="E24" s="26" t="s">
        <v>38</v>
      </c>
      <c r="I24" s="28" t="s">
        <v>28</v>
      </c>
      <c r="J24" s="26" t="s">
        <v>19</v>
      </c>
      <c r="L24" s="33"/>
    </row>
    <row r="25" spans="2:12" s="1" customFormat="1" ht="6.9" customHeight="1" x14ac:dyDescent="0.2">
      <c r="B25" s="33"/>
      <c r="L25" s="33"/>
    </row>
    <row r="26" spans="2:12" s="1" customFormat="1" ht="12" customHeight="1" x14ac:dyDescent="0.2">
      <c r="B26" s="33"/>
      <c r="D26" s="28" t="s">
        <v>39</v>
      </c>
      <c r="L26" s="33"/>
    </row>
    <row r="27" spans="2:12" s="7" customFormat="1" ht="15.75" customHeight="1" x14ac:dyDescent="0.2">
      <c r="B27" s="88"/>
      <c r="E27" s="299" t="s">
        <v>19</v>
      </c>
      <c r="F27" s="299"/>
      <c r="G27" s="299"/>
      <c r="H27" s="299"/>
      <c r="L27" s="88"/>
    </row>
    <row r="28" spans="2:12" s="1" customFormat="1" ht="6.9" customHeight="1" x14ac:dyDescent="0.2">
      <c r="B28" s="33"/>
      <c r="L28" s="33"/>
    </row>
    <row r="29" spans="2:12" s="1" customFormat="1" ht="6.9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4" customHeight="1" x14ac:dyDescent="0.2">
      <c r="B30" s="33"/>
      <c r="D30" s="89" t="s">
        <v>41</v>
      </c>
      <c r="J30" s="64">
        <f>ROUND(J91, 2)</f>
        <v>0</v>
      </c>
      <c r="L30" s="33"/>
    </row>
    <row r="31" spans="2:12" s="1" customFormat="1" ht="6.9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" customHeight="1" x14ac:dyDescent="0.2">
      <c r="B33" s="33"/>
      <c r="D33" s="53" t="s">
        <v>45</v>
      </c>
      <c r="E33" s="28" t="s">
        <v>46</v>
      </c>
      <c r="F33" s="90">
        <f>ROUND((SUM(BE91:BE355)),  2)</f>
        <v>0</v>
      </c>
      <c r="I33" s="91">
        <v>0.21</v>
      </c>
      <c r="J33" s="90">
        <f>ROUND(((SUM(BE91:BE355))*I33),  2)</f>
        <v>0</v>
      </c>
      <c r="L33" s="33"/>
    </row>
    <row r="34" spans="2:12" s="1" customFormat="1" ht="14.4" customHeight="1" x14ac:dyDescent="0.2">
      <c r="B34" s="33"/>
      <c r="E34" s="28" t="s">
        <v>47</v>
      </c>
      <c r="F34" s="90">
        <f>ROUND((SUM(BF91:BF355)),  2)</f>
        <v>0</v>
      </c>
      <c r="I34" s="91">
        <v>0.12</v>
      </c>
      <c r="J34" s="90">
        <f>ROUND(((SUM(BF91:BF355))*I34),  2)</f>
        <v>0</v>
      </c>
      <c r="L34" s="33"/>
    </row>
    <row r="35" spans="2:12" s="1" customFormat="1" ht="14.4" hidden="1" customHeight="1" x14ac:dyDescent="0.2">
      <c r="B35" s="33"/>
      <c r="E35" s="28" t="s">
        <v>48</v>
      </c>
      <c r="F35" s="90">
        <f>ROUND((SUM(BG91:BG355)),  2)</f>
        <v>0</v>
      </c>
      <c r="I35" s="91">
        <v>0.21</v>
      </c>
      <c r="J35" s="90">
        <f>0</f>
        <v>0</v>
      </c>
      <c r="L35" s="33"/>
    </row>
    <row r="36" spans="2:12" s="1" customFormat="1" ht="14.4" hidden="1" customHeight="1" x14ac:dyDescent="0.2">
      <c r="B36" s="33"/>
      <c r="E36" s="28" t="s">
        <v>49</v>
      </c>
      <c r="F36" s="90">
        <f>ROUND((SUM(BH91:BH355)),  2)</f>
        <v>0</v>
      </c>
      <c r="I36" s="91">
        <v>0.12</v>
      </c>
      <c r="J36" s="90">
        <f>0</f>
        <v>0</v>
      </c>
      <c r="L36" s="33"/>
    </row>
    <row r="37" spans="2:12" s="1" customFormat="1" ht="14.4" hidden="1" customHeight="1" x14ac:dyDescent="0.2">
      <c r="B37" s="33"/>
      <c r="E37" s="28" t="s">
        <v>50</v>
      </c>
      <c r="F37" s="90">
        <f>ROUND((SUM(BI91:BI355)),  2)</f>
        <v>0</v>
      </c>
      <c r="I37" s="91">
        <v>0</v>
      </c>
      <c r="J37" s="90">
        <f>0</f>
        <v>0</v>
      </c>
      <c r="L37" s="33"/>
    </row>
    <row r="38" spans="2:12" s="1" customFormat="1" ht="6.9" customHeight="1" x14ac:dyDescent="0.2">
      <c r="B38" s="33"/>
      <c r="L38" s="33"/>
    </row>
    <row r="39" spans="2:12" s="1" customFormat="1" ht="25.4" customHeight="1" x14ac:dyDescent="0.2">
      <c r="B39" s="33"/>
      <c r="C39" s="92"/>
      <c r="D39" s="93" t="s">
        <v>51</v>
      </c>
      <c r="E39" s="55"/>
      <c r="F39" s="55"/>
      <c r="G39" s="94" t="s">
        <v>52</v>
      </c>
      <c r="H39" s="95" t="s">
        <v>53</v>
      </c>
      <c r="I39" s="55"/>
      <c r="J39" s="96">
        <f>SUM(J30:J37)</f>
        <v>0</v>
      </c>
      <c r="K39" s="97"/>
      <c r="L39" s="33"/>
    </row>
    <row r="40" spans="2:12" s="1" customFormat="1" ht="14.4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 x14ac:dyDescent="0.2">
      <c r="B45" s="33"/>
      <c r="C45" s="22" t="s">
        <v>167</v>
      </c>
      <c r="L45" s="33"/>
    </row>
    <row r="46" spans="2:12" s="1" customFormat="1" ht="6.9" customHeight="1" x14ac:dyDescent="0.2">
      <c r="B46" s="33"/>
      <c r="L46" s="33"/>
    </row>
    <row r="47" spans="2:12" s="1" customFormat="1" ht="12" customHeight="1" x14ac:dyDescent="0.2">
      <c r="B47" s="33"/>
      <c r="C47" s="28" t="s">
        <v>16</v>
      </c>
      <c r="L47" s="33"/>
    </row>
    <row r="48" spans="2:12" s="1" customFormat="1" ht="15.75" customHeight="1" x14ac:dyDescent="0.2">
      <c r="B48" s="33"/>
      <c r="E48" s="322" t="str">
        <f>E7</f>
        <v>Informační centrum - Kostelní 18, Ústí nad Orlicí</v>
      </c>
      <c r="F48" s="323"/>
      <c r="G48" s="323"/>
      <c r="H48" s="323"/>
      <c r="L48" s="33"/>
    </row>
    <row r="49" spans="2:47" s="1" customFormat="1" ht="12" customHeight="1" x14ac:dyDescent="0.2">
      <c r="B49" s="33"/>
      <c r="C49" s="28" t="s">
        <v>129</v>
      </c>
      <c r="L49" s="33"/>
    </row>
    <row r="50" spans="2:47" s="1" customFormat="1" ht="15.75" customHeight="1" x14ac:dyDescent="0.2">
      <c r="B50" s="33"/>
      <c r="E50" s="312" t="str">
        <f>E9</f>
        <v>1.05 - Silnoproud</v>
      </c>
      <c r="F50" s="321"/>
      <c r="G50" s="321"/>
      <c r="H50" s="321"/>
      <c r="L50" s="33"/>
    </row>
    <row r="51" spans="2:47" s="1" customFormat="1" ht="6.9" customHeight="1" x14ac:dyDescent="0.2">
      <c r="B51" s="33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Ústí nad Orlicí</v>
      </c>
      <c r="I52" s="28" t="s">
        <v>23</v>
      </c>
      <c r="J52" s="50" t="str">
        <f>IF(J12="","",J12)</f>
        <v>Vyplň údaj</v>
      </c>
      <c r="L52" s="33"/>
    </row>
    <row r="53" spans="2:47" s="1" customFormat="1" ht="6.9" customHeight="1" x14ac:dyDescent="0.2">
      <c r="B53" s="33"/>
      <c r="L53" s="33"/>
    </row>
    <row r="54" spans="2:47" s="1" customFormat="1" ht="37.5" customHeight="1" x14ac:dyDescent="0.2">
      <c r="B54" s="33"/>
      <c r="C54" s="28" t="s">
        <v>24</v>
      </c>
      <c r="F54" s="26" t="str">
        <f>E15</f>
        <v>Město Ústí nad Orlicí, Sychrova 16,Ústí nad Orlicí</v>
      </c>
      <c r="I54" s="28" t="s">
        <v>32</v>
      </c>
      <c r="J54" s="31" t="str">
        <f>E21</f>
        <v>Ing. Ondrej Balážik, Palackého tř. 72, 612 00 Brno</v>
      </c>
      <c r="L54" s="33"/>
    </row>
    <row r="55" spans="2:47" s="1" customFormat="1" ht="24" customHeight="1" x14ac:dyDescent="0.2">
      <c r="B55" s="33"/>
      <c r="C55" s="28" t="s">
        <v>30</v>
      </c>
      <c r="F55" s="26" t="str">
        <f>IF(E18="","",E18)</f>
        <v>Vyplň údaj</v>
      </c>
      <c r="I55" s="28" t="s">
        <v>36</v>
      </c>
      <c r="J55" s="31" t="str">
        <f>E24</f>
        <v>Petr Krčál, Dukelská 973, 564 01 Žamberk</v>
      </c>
      <c r="L55" s="33"/>
    </row>
    <row r="56" spans="2:47" s="1" customFormat="1" ht="10.4" customHeight="1" x14ac:dyDescent="0.2">
      <c r="B56" s="33"/>
      <c r="L56" s="33"/>
    </row>
    <row r="57" spans="2:47" s="1" customFormat="1" ht="29.25" customHeight="1" x14ac:dyDescent="0.2">
      <c r="B57" s="33"/>
      <c r="C57" s="98" t="s">
        <v>168</v>
      </c>
      <c r="D57" s="92"/>
      <c r="E57" s="92"/>
      <c r="F57" s="92"/>
      <c r="G57" s="92"/>
      <c r="H57" s="92"/>
      <c r="I57" s="92"/>
      <c r="J57" s="99" t="s">
        <v>169</v>
      </c>
      <c r="K57" s="92"/>
      <c r="L57" s="33"/>
    </row>
    <row r="58" spans="2:47" s="1" customFormat="1" ht="10.4" customHeight="1" x14ac:dyDescent="0.2">
      <c r="B58" s="33"/>
      <c r="L58" s="33"/>
    </row>
    <row r="59" spans="2:47" s="1" customFormat="1" ht="22.75" customHeight="1" x14ac:dyDescent="0.2">
      <c r="B59" s="33"/>
      <c r="C59" s="100" t="s">
        <v>73</v>
      </c>
      <c r="J59" s="64">
        <f>J91</f>
        <v>0</v>
      </c>
      <c r="L59" s="33"/>
      <c r="AU59" s="18" t="s">
        <v>170</v>
      </c>
    </row>
    <row r="60" spans="2:47" s="8" customFormat="1" ht="24.9" customHeight="1" x14ac:dyDescent="0.2">
      <c r="B60" s="101"/>
      <c r="D60" s="102" t="s">
        <v>171</v>
      </c>
      <c r="E60" s="103"/>
      <c r="F60" s="103"/>
      <c r="G60" s="103"/>
      <c r="H60" s="103"/>
      <c r="I60" s="103"/>
      <c r="J60" s="104">
        <f>J92</f>
        <v>0</v>
      </c>
      <c r="L60" s="101"/>
    </row>
    <row r="61" spans="2:47" s="9" customFormat="1" ht="20" customHeight="1" x14ac:dyDescent="0.2">
      <c r="B61" s="105"/>
      <c r="D61" s="106" t="s">
        <v>177</v>
      </c>
      <c r="E61" s="107"/>
      <c r="F61" s="107"/>
      <c r="G61" s="107"/>
      <c r="H61" s="107"/>
      <c r="I61" s="107"/>
      <c r="J61" s="108">
        <f>J93</f>
        <v>0</v>
      </c>
      <c r="L61" s="105"/>
    </row>
    <row r="62" spans="2:47" s="9" customFormat="1" ht="20" customHeight="1" x14ac:dyDescent="0.2">
      <c r="B62" s="105"/>
      <c r="D62" s="106" t="s">
        <v>178</v>
      </c>
      <c r="E62" s="107"/>
      <c r="F62" s="107"/>
      <c r="G62" s="107"/>
      <c r="H62" s="107"/>
      <c r="I62" s="107"/>
      <c r="J62" s="108">
        <f>J99</f>
        <v>0</v>
      </c>
      <c r="L62" s="105"/>
    </row>
    <row r="63" spans="2:47" s="9" customFormat="1" ht="20" customHeight="1" x14ac:dyDescent="0.2">
      <c r="B63" s="105"/>
      <c r="D63" s="106" t="s">
        <v>179</v>
      </c>
      <c r="E63" s="107"/>
      <c r="F63" s="107"/>
      <c r="G63" s="107"/>
      <c r="H63" s="107"/>
      <c r="I63" s="107"/>
      <c r="J63" s="108">
        <f>J110</f>
        <v>0</v>
      </c>
      <c r="L63" s="105"/>
    </row>
    <row r="64" spans="2:47" s="9" customFormat="1" ht="20" customHeight="1" x14ac:dyDescent="0.2">
      <c r="B64" s="105"/>
      <c r="D64" s="106" t="s">
        <v>180</v>
      </c>
      <c r="E64" s="107"/>
      <c r="F64" s="107"/>
      <c r="G64" s="107"/>
      <c r="H64" s="107"/>
      <c r="I64" s="107"/>
      <c r="J64" s="108">
        <f>J120</f>
        <v>0</v>
      </c>
      <c r="L64" s="105"/>
    </row>
    <row r="65" spans="2:12" s="8" customFormat="1" ht="24.9" customHeight="1" x14ac:dyDescent="0.2">
      <c r="B65" s="101"/>
      <c r="D65" s="102" t="s">
        <v>181</v>
      </c>
      <c r="E65" s="103"/>
      <c r="F65" s="103"/>
      <c r="G65" s="103"/>
      <c r="H65" s="103"/>
      <c r="I65" s="103"/>
      <c r="J65" s="104">
        <f>J123</f>
        <v>0</v>
      </c>
      <c r="L65" s="101"/>
    </row>
    <row r="66" spans="2:12" s="9" customFormat="1" ht="20" customHeight="1" x14ac:dyDescent="0.2">
      <c r="B66" s="105"/>
      <c r="D66" s="106" t="s">
        <v>2350</v>
      </c>
      <c r="E66" s="107"/>
      <c r="F66" s="107"/>
      <c r="G66" s="107"/>
      <c r="H66" s="107"/>
      <c r="I66" s="107"/>
      <c r="J66" s="108">
        <f>J124</f>
        <v>0</v>
      </c>
      <c r="L66" s="105"/>
    </row>
    <row r="67" spans="2:12" s="9" customFormat="1" ht="20" customHeight="1" x14ac:dyDescent="0.2">
      <c r="B67" s="105"/>
      <c r="D67" s="106" t="s">
        <v>2351</v>
      </c>
      <c r="E67" s="107"/>
      <c r="F67" s="107"/>
      <c r="G67" s="107"/>
      <c r="H67" s="107"/>
      <c r="I67" s="107"/>
      <c r="J67" s="108">
        <f>J314</f>
        <v>0</v>
      </c>
      <c r="L67" s="105"/>
    </row>
    <row r="68" spans="2:12" s="8" customFormat="1" ht="24.9" customHeight="1" x14ac:dyDescent="0.2">
      <c r="B68" s="101"/>
      <c r="D68" s="102" t="s">
        <v>2352</v>
      </c>
      <c r="E68" s="103"/>
      <c r="F68" s="103"/>
      <c r="G68" s="103"/>
      <c r="H68" s="103"/>
      <c r="I68" s="103"/>
      <c r="J68" s="104">
        <f>J339</f>
        <v>0</v>
      </c>
      <c r="L68" s="101"/>
    </row>
    <row r="69" spans="2:12" s="8" customFormat="1" ht="24.9" customHeight="1" x14ac:dyDescent="0.2">
      <c r="B69" s="101"/>
      <c r="D69" s="102" t="s">
        <v>1991</v>
      </c>
      <c r="E69" s="103"/>
      <c r="F69" s="103"/>
      <c r="G69" s="103"/>
      <c r="H69" s="103"/>
      <c r="I69" s="103"/>
      <c r="J69" s="104">
        <f>J343</f>
        <v>0</v>
      </c>
      <c r="L69" s="101"/>
    </row>
    <row r="70" spans="2:12" s="9" customFormat="1" ht="20" customHeight="1" x14ac:dyDescent="0.2">
      <c r="B70" s="105"/>
      <c r="D70" s="106" t="s">
        <v>2353</v>
      </c>
      <c r="E70" s="107"/>
      <c r="F70" s="107"/>
      <c r="G70" s="107"/>
      <c r="H70" s="107"/>
      <c r="I70" s="107"/>
      <c r="J70" s="108">
        <f>J344</f>
        <v>0</v>
      </c>
      <c r="L70" s="105"/>
    </row>
    <row r="71" spans="2:12" s="9" customFormat="1" ht="20" customHeight="1" x14ac:dyDescent="0.2">
      <c r="B71" s="105"/>
      <c r="D71" s="106" t="s">
        <v>1992</v>
      </c>
      <c r="E71" s="107"/>
      <c r="F71" s="107"/>
      <c r="G71" s="107"/>
      <c r="H71" s="107"/>
      <c r="I71" s="107"/>
      <c r="J71" s="108">
        <f>J350</f>
        <v>0</v>
      </c>
      <c r="L71" s="105"/>
    </row>
    <row r="72" spans="2:12" s="1" customFormat="1" ht="21.75" customHeight="1" x14ac:dyDescent="0.2">
      <c r="B72" s="33"/>
      <c r="L72" s="33"/>
    </row>
    <row r="73" spans="2:12" s="1" customFormat="1" ht="6.9" customHeight="1" x14ac:dyDescent="0.2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3"/>
    </row>
    <row r="77" spans="2:12" s="1" customFormat="1" ht="6.9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3"/>
    </row>
    <row r="78" spans="2:12" s="1" customFormat="1" ht="24.9" customHeight="1" x14ac:dyDescent="0.2">
      <c r="B78" s="33"/>
      <c r="C78" s="22" t="s">
        <v>193</v>
      </c>
      <c r="L78" s="33"/>
    </row>
    <row r="79" spans="2:12" s="1" customFormat="1" ht="6.9" customHeight="1" x14ac:dyDescent="0.2">
      <c r="B79" s="33"/>
      <c r="L79" s="33"/>
    </row>
    <row r="80" spans="2:12" s="1" customFormat="1" ht="12" customHeight="1" x14ac:dyDescent="0.2">
      <c r="B80" s="33"/>
      <c r="C80" s="28" t="s">
        <v>16</v>
      </c>
      <c r="L80" s="33"/>
    </row>
    <row r="81" spans="2:65" s="1" customFormat="1" ht="15.75" customHeight="1" x14ac:dyDescent="0.2">
      <c r="B81" s="33"/>
      <c r="E81" s="322" t="str">
        <f>E7</f>
        <v>Informační centrum - Kostelní 18, Ústí nad Orlicí</v>
      </c>
      <c r="F81" s="323"/>
      <c r="G81" s="323"/>
      <c r="H81" s="323"/>
      <c r="L81" s="33"/>
    </row>
    <row r="82" spans="2:65" s="1" customFormat="1" ht="12" customHeight="1" x14ac:dyDescent="0.2">
      <c r="B82" s="33"/>
      <c r="C82" s="28" t="s">
        <v>129</v>
      </c>
      <c r="L82" s="33"/>
    </row>
    <row r="83" spans="2:65" s="1" customFormat="1" ht="15.75" customHeight="1" x14ac:dyDescent="0.2">
      <c r="B83" s="33"/>
      <c r="E83" s="312" t="str">
        <f>E9</f>
        <v>1.05 - Silnoproud</v>
      </c>
      <c r="F83" s="321"/>
      <c r="G83" s="321"/>
      <c r="H83" s="321"/>
      <c r="L83" s="33"/>
    </row>
    <row r="84" spans="2:65" s="1" customFormat="1" ht="6.9" customHeight="1" x14ac:dyDescent="0.2">
      <c r="B84" s="33"/>
      <c r="L84" s="33"/>
    </row>
    <row r="85" spans="2:65" s="1" customFormat="1" ht="12" customHeight="1" x14ac:dyDescent="0.2">
      <c r="B85" s="33"/>
      <c r="C85" s="28" t="s">
        <v>21</v>
      </c>
      <c r="F85" s="26" t="str">
        <f>F12</f>
        <v>Ústí nad Orlicí</v>
      </c>
      <c r="I85" s="28" t="s">
        <v>23</v>
      </c>
      <c r="J85" s="50" t="str">
        <f>IF(J12="","",J12)</f>
        <v>Vyplň údaj</v>
      </c>
      <c r="L85" s="33"/>
    </row>
    <row r="86" spans="2:65" s="1" customFormat="1" ht="6.9" customHeight="1" x14ac:dyDescent="0.2">
      <c r="B86" s="33"/>
      <c r="L86" s="33"/>
    </row>
    <row r="87" spans="2:65" s="1" customFormat="1" ht="37.5" customHeight="1" x14ac:dyDescent="0.2">
      <c r="B87" s="33"/>
      <c r="C87" s="28" t="s">
        <v>24</v>
      </c>
      <c r="F87" s="26" t="str">
        <f>E15</f>
        <v>Město Ústí nad Orlicí, Sychrova 16,Ústí nad Orlicí</v>
      </c>
      <c r="I87" s="28" t="s">
        <v>32</v>
      </c>
      <c r="J87" s="31" t="str">
        <f>E21</f>
        <v>Ing. Ondrej Balážik, Palackého tř. 72, 612 00 Brno</v>
      </c>
      <c r="L87" s="33"/>
    </row>
    <row r="88" spans="2:65" s="1" customFormat="1" ht="24" customHeight="1" x14ac:dyDescent="0.2">
      <c r="B88" s="33"/>
      <c r="C88" s="28" t="s">
        <v>30</v>
      </c>
      <c r="F88" s="26" t="str">
        <f>IF(E18="","",E18)</f>
        <v>Vyplň údaj</v>
      </c>
      <c r="I88" s="28" t="s">
        <v>36</v>
      </c>
      <c r="J88" s="31" t="str">
        <f>E24</f>
        <v>Petr Krčál, Dukelská 973, 564 01 Žamberk</v>
      </c>
      <c r="L88" s="33"/>
    </row>
    <row r="89" spans="2:65" s="1" customFormat="1" ht="10.4" customHeight="1" x14ac:dyDescent="0.2">
      <c r="B89" s="33"/>
      <c r="L89" s="33"/>
    </row>
    <row r="90" spans="2:65" s="10" customFormat="1" ht="29.25" customHeight="1" x14ac:dyDescent="0.2">
      <c r="B90" s="109"/>
      <c r="C90" s="110" t="s">
        <v>194</v>
      </c>
      <c r="D90" s="111" t="s">
        <v>60</v>
      </c>
      <c r="E90" s="111" t="s">
        <v>56</v>
      </c>
      <c r="F90" s="111" t="s">
        <v>57</v>
      </c>
      <c r="G90" s="111" t="s">
        <v>195</v>
      </c>
      <c r="H90" s="111" t="s">
        <v>196</v>
      </c>
      <c r="I90" s="111" t="s">
        <v>197</v>
      </c>
      <c r="J90" s="111" t="s">
        <v>169</v>
      </c>
      <c r="K90" s="112" t="s">
        <v>198</v>
      </c>
      <c r="L90" s="109"/>
      <c r="M90" s="57" t="s">
        <v>19</v>
      </c>
      <c r="N90" s="58" t="s">
        <v>45</v>
      </c>
      <c r="O90" s="58" t="s">
        <v>199</v>
      </c>
      <c r="P90" s="58" t="s">
        <v>200</v>
      </c>
      <c r="Q90" s="58" t="s">
        <v>201</v>
      </c>
      <c r="R90" s="58" t="s">
        <v>202</v>
      </c>
      <c r="S90" s="58" t="s">
        <v>203</v>
      </c>
      <c r="T90" s="59" t="s">
        <v>204</v>
      </c>
    </row>
    <row r="91" spans="2:65" s="1" customFormat="1" ht="22.75" customHeight="1" x14ac:dyDescent="0.35">
      <c r="B91" s="33"/>
      <c r="C91" s="62" t="s">
        <v>205</v>
      </c>
      <c r="J91" s="113">
        <f>BK91</f>
        <v>0</v>
      </c>
      <c r="L91" s="33"/>
      <c r="M91" s="60"/>
      <c r="N91" s="51"/>
      <c r="O91" s="51"/>
      <c r="P91" s="114">
        <f>P92+P123+P339+P343</f>
        <v>0</v>
      </c>
      <c r="Q91" s="51"/>
      <c r="R91" s="114">
        <f>R92+R123+R339+R343</f>
        <v>2.0318650000000003</v>
      </c>
      <c r="S91" s="51"/>
      <c r="T91" s="115">
        <f>T92+T123+T339+T343</f>
        <v>9.1846300000000003</v>
      </c>
      <c r="AT91" s="18" t="s">
        <v>74</v>
      </c>
      <c r="AU91" s="18" t="s">
        <v>170</v>
      </c>
      <c r="BK91" s="116">
        <f>BK92+BK123+BK339+BK343</f>
        <v>0</v>
      </c>
    </row>
    <row r="92" spans="2:65" s="11" customFormat="1" ht="25.9" customHeight="1" x14ac:dyDescent="0.35">
      <c r="B92" s="117"/>
      <c r="D92" s="118" t="s">
        <v>74</v>
      </c>
      <c r="E92" s="119" t="s">
        <v>206</v>
      </c>
      <c r="F92" s="119" t="s">
        <v>207</v>
      </c>
      <c r="I92" s="120"/>
      <c r="J92" s="121">
        <f>BK92</f>
        <v>0</v>
      </c>
      <c r="L92" s="117"/>
      <c r="M92" s="122"/>
      <c r="P92" s="123">
        <f>P93+P99+P110+P120</f>
        <v>0</v>
      </c>
      <c r="R92" s="123">
        <f>R93+R99+R110+R120</f>
        <v>1.4207250000000002</v>
      </c>
      <c r="T92" s="124">
        <f>T93+T99+T110+T120</f>
        <v>1.6846300000000001</v>
      </c>
      <c r="AR92" s="118" t="s">
        <v>83</v>
      </c>
      <c r="AT92" s="125" t="s">
        <v>74</v>
      </c>
      <c r="AU92" s="125" t="s">
        <v>75</v>
      </c>
      <c r="AY92" s="118" t="s">
        <v>208</v>
      </c>
      <c r="BK92" s="126">
        <f>BK93+BK99+BK110+BK120</f>
        <v>0</v>
      </c>
    </row>
    <row r="93" spans="2:65" s="11" customFormat="1" ht="22.75" customHeight="1" x14ac:dyDescent="0.25">
      <c r="B93" s="117"/>
      <c r="D93" s="118" t="s">
        <v>74</v>
      </c>
      <c r="E93" s="127" t="s">
        <v>245</v>
      </c>
      <c r="F93" s="127" t="s">
        <v>453</v>
      </c>
      <c r="I93" s="120"/>
      <c r="J93" s="128">
        <f>BK93</f>
        <v>0</v>
      </c>
      <c r="L93" s="117"/>
      <c r="M93" s="122"/>
      <c r="P93" s="123">
        <f>SUM(P94:P98)</f>
        <v>0</v>
      </c>
      <c r="R93" s="123">
        <f>SUM(R94:R98)</f>
        <v>1.4000000000000001</v>
      </c>
      <c r="T93" s="124">
        <f>SUM(T94:T98)</f>
        <v>0</v>
      </c>
      <c r="AR93" s="118" t="s">
        <v>83</v>
      </c>
      <c r="AT93" s="125" t="s">
        <v>74</v>
      </c>
      <c r="AU93" s="125" t="s">
        <v>83</v>
      </c>
      <c r="AY93" s="118" t="s">
        <v>208</v>
      </c>
      <c r="BK93" s="126">
        <f>SUM(BK94:BK98)</f>
        <v>0</v>
      </c>
    </row>
    <row r="94" spans="2:65" s="1" customFormat="1" ht="15.75" customHeight="1" x14ac:dyDescent="0.2">
      <c r="B94" s="33"/>
      <c r="C94" s="129" t="s">
        <v>83</v>
      </c>
      <c r="D94" s="129" t="s">
        <v>210</v>
      </c>
      <c r="E94" s="130" t="s">
        <v>1623</v>
      </c>
      <c r="F94" s="131" t="s">
        <v>1624</v>
      </c>
      <c r="G94" s="132" t="s">
        <v>109</v>
      </c>
      <c r="H94" s="133">
        <v>25</v>
      </c>
      <c r="I94" s="134"/>
      <c r="J94" s="135">
        <f>ROUND(I94*H94,2)</f>
        <v>0</v>
      </c>
      <c r="K94" s="131" t="s">
        <v>213</v>
      </c>
      <c r="L94" s="33"/>
      <c r="M94" s="136" t="s">
        <v>19</v>
      </c>
      <c r="N94" s="137" t="s">
        <v>46</v>
      </c>
      <c r="P94" s="138">
        <f>O94*H94</f>
        <v>0</v>
      </c>
      <c r="Q94" s="138">
        <v>5.6000000000000001E-2</v>
      </c>
      <c r="R94" s="138">
        <f>Q94*H94</f>
        <v>1.4000000000000001</v>
      </c>
      <c r="S94" s="138">
        <v>0</v>
      </c>
      <c r="T94" s="139">
        <f>S94*H94</f>
        <v>0</v>
      </c>
      <c r="AR94" s="140" t="s">
        <v>214</v>
      </c>
      <c r="AT94" s="140" t="s">
        <v>210</v>
      </c>
      <c r="AU94" s="140" t="s">
        <v>85</v>
      </c>
      <c r="AY94" s="18" t="s">
        <v>208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8" t="s">
        <v>83</v>
      </c>
      <c r="BK94" s="141">
        <f>ROUND(I94*H94,2)</f>
        <v>0</v>
      </c>
      <c r="BL94" s="18" t="s">
        <v>214</v>
      </c>
      <c r="BM94" s="140" t="s">
        <v>2354</v>
      </c>
    </row>
    <row r="95" spans="2:65" s="1" customFormat="1" x14ac:dyDescent="0.2">
      <c r="B95" s="33"/>
      <c r="D95" s="142" t="s">
        <v>216</v>
      </c>
      <c r="F95" s="143" t="s">
        <v>1626</v>
      </c>
      <c r="I95" s="144"/>
      <c r="L95" s="33"/>
      <c r="M95" s="145"/>
      <c r="T95" s="54"/>
      <c r="AT95" s="18" t="s">
        <v>216</v>
      </c>
      <c r="AU95" s="18" t="s">
        <v>85</v>
      </c>
    </row>
    <row r="96" spans="2:65" s="12" customFormat="1" x14ac:dyDescent="0.2">
      <c r="B96" s="146"/>
      <c r="D96" s="147" t="s">
        <v>218</v>
      </c>
      <c r="E96" s="148" t="s">
        <v>19</v>
      </c>
      <c r="F96" s="149" t="s">
        <v>2355</v>
      </c>
      <c r="H96" s="148" t="s">
        <v>19</v>
      </c>
      <c r="I96" s="150"/>
      <c r="L96" s="146"/>
      <c r="M96" s="151"/>
      <c r="T96" s="152"/>
      <c r="AT96" s="148" t="s">
        <v>218</v>
      </c>
      <c r="AU96" s="148" t="s">
        <v>85</v>
      </c>
      <c r="AV96" s="12" t="s">
        <v>83</v>
      </c>
      <c r="AW96" s="12" t="s">
        <v>35</v>
      </c>
      <c r="AX96" s="12" t="s">
        <v>75</v>
      </c>
      <c r="AY96" s="148" t="s">
        <v>208</v>
      </c>
    </row>
    <row r="97" spans="2:65" s="13" customFormat="1" x14ac:dyDescent="0.2">
      <c r="B97" s="153"/>
      <c r="D97" s="147" t="s">
        <v>218</v>
      </c>
      <c r="E97" s="154" t="s">
        <v>19</v>
      </c>
      <c r="F97" s="155" t="s">
        <v>2356</v>
      </c>
      <c r="H97" s="156">
        <v>25</v>
      </c>
      <c r="I97" s="157"/>
      <c r="L97" s="153"/>
      <c r="M97" s="158"/>
      <c r="T97" s="159"/>
      <c r="AT97" s="154" t="s">
        <v>218</v>
      </c>
      <c r="AU97" s="154" t="s">
        <v>85</v>
      </c>
      <c r="AV97" s="13" t="s">
        <v>85</v>
      </c>
      <c r="AW97" s="13" t="s">
        <v>35</v>
      </c>
      <c r="AX97" s="13" t="s">
        <v>75</v>
      </c>
      <c r="AY97" s="154" t="s">
        <v>208</v>
      </c>
    </row>
    <row r="98" spans="2:65" s="14" customFormat="1" x14ac:dyDescent="0.2">
      <c r="B98" s="160"/>
      <c r="D98" s="147" t="s">
        <v>218</v>
      </c>
      <c r="E98" s="161" t="s">
        <v>19</v>
      </c>
      <c r="F98" s="162" t="s">
        <v>221</v>
      </c>
      <c r="H98" s="163">
        <v>25</v>
      </c>
      <c r="I98" s="164"/>
      <c r="L98" s="160"/>
      <c r="M98" s="165"/>
      <c r="T98" s="166"/>
      <c r="AT98" s="161" t="s">
        <v>218</v>
      </c>
      <c r="AU98" s="161" t="s">
        <v>85</v>
      </c>
      <c r="AV98" s="14" t="s">
        <v>214</v>
      </c>
      <c r="AW98" s="14" t="s">
        <v>35</v>
      </c>
      <c r="AX98" s="14" t="s">
        <v>83</v>
      </c>
      <c r="AY98" s="161" t="s">
        <v>208</v>
      </c>
    </row>
    <row r="99" spans="2:65" s="11" customFormat="1" ht="22.75" customHeight="1" x14ac:dyDescent="0.25">
      <c r="B99" s="117"/>
      <c r="D99" s="118" t="s">
        <v>74</v>
      </c>
      <c r="E99" s="127" t="s">
        <v>261</v>
      </c>
      <c r="F99" s="127" t="s">
        <v>653</v>
      </c>
      <c r="I99" s="120"/>
      <c r="J99" s="128">
        <f>BK99</f>
        <v>0</v>
      </c>
      <c r="L99" s="117"/>
      <c r="M99" s="122"/>
      <c r="P99" s="123">
        <f>SUM(P100:P109)</f>
        <v>0</v>
      </c>
      <c r="R99" s="123">
        <f>SUM(R100:R109)</f>
        <v>2.0725E-2</v>
      </c>
      <c r="T99" s="124">
        <f>SUM(T100:T109)</f>
        <v>1.6846300000000001</v>
      </c>
      <c r="AR99" s="118" t="s">
        <v>83</v>
      </c>
      <c r="AT99" s="125" t="s">
        <v>74</v>
      </c>
      <c r="AU99" s="125" t="s">
        <v>83</v>
      </c>
      <c r="AY99" s="118" t="s">
        <v>208</v>
      </c>
      <c r="BK99" s="126">
        <f>SUM(BK100:BK109)</f>
        <v>0</v>
      </c>
    </row>
    <row r="100" spans="2:65" s="1" customFormat="1" ht="24.75" customHeight="1" x14ac:dyDescent="0.2">
      <c r="B100" s="33"/>
      <c r="C100" s="129" t="s">
        <v>85</v>
      </c>
      <c r="D100" s="129" t="s">
        <v>210</v>
      </c>
      <c r="E100" s="130" t="s">
        <v>655</v>
      </c>
      <c r="F100" s="131" t="s">
        <v>656</v>
      </c>
      <c r="G100" s="132" t="s">
        <v>109</v>
      </c>
      <c r="H100" s="133">
        <v>100</v>
      </c>
      <c r="I100" s="134"/>
      <c r="J100" s="135">
        <f>ROUND(I100*H100,2)</f>
        <v>0</v>
      </c>
      <c r="K100" s="131" t="s">
        <v>213</v>
      </c>
      <c r="L100" s="33"/>
      <c r="M100" s="136" t="s">
        <v>19</v>
      </c>
      <c r="N100" s="137" t="s">
        <v>46</v>
      </c>
      <c r="P100" s="138">
        <f>O100*H100</f>
        <v>0</v>
      </c>
      <c r="Q100" s="138">
        <v>0</v>
      </c>
      <c r="R100" s="138">
        <f>Q100*H100</f>
        <v>0</v>
      </c>
      <c r="S100" s="138">
        <v>0</v>
      </c>
      <c r="T100" s="139">
        <f>S100*H100</f>
        <v>0</v>
      </c>
      <c r="AR100" s="140" t="s">
        <v>214</v>
      </c>
      <c r="AT100" s="140" t="s">
        <v>210</v>
      </c>
      <c r="AU100" s="140" t="s">
        <v>85</v>
      </c>
      <c r="AY100" s="18" t="s">
        <v>208</v>
      </c>
      <c r="BE100" s="141">
        <f>IF(N100="základní",J100,0)</f>
        <v>0</v>
      </c>
      <c r="BF100" s="141">
        <f>IF(N100="snížená",J100,0)</f>
        <v>0</v>
      </c>
      <c r="BG100" s="141">
        <f>IF(N100="zákl. přenesená",J100,0)</f>
        <v>0</v>
      </c>
      <c r="BH100" s="141">
        <f>IF(N100="sníž. přenesená",J100,0)</f>
        <v>0</v>
      </c>
      <c r="BI100" s="141">
        <f>IF(N100="nulová",J100,0)</f>
        <v>0</v>
      </c>
      <c r="BJ100" s="18" t="s">
        <v>83</v>
      </c>
      <c r="BK100" s="141">
        <f>ROUND(I100*H100,2)</f>
        <v>0</v>
      </c>
      <c r="BL100" s="18" t="s">
        <v>214</v>
      </c>
      <c r="BM100" s="140" t="s">
        <v>2357</v>
      </c>
    </row>
    <row r="101" spans="2:65" s="1" customFormat="1" x14ac:dyDescent="0.2">
      <c r="B101" s="33"/>
      <c r="D101" s="142" t="s">
        <v>216</v>
      </c>
      <c r="F101" s="143" t="s">
        <v>658</v>
      </c>
      <c r="I101" s="144"/>
      <c r="L101" s="33"/>
      <c r="M101" s="145"/>
      <c r="T101" s="54"/>
      <c r="AT101" s="18" t="s">
        <v>216</v>
      </c>
      <c r="AU101" s="18" t="s">
        <v>85</v>
      </c>
    </row>
    <row r="102" spans="2:65" s="1" customFormat="1" ht="15.75" customHeight="1" x14ac:dyDescent="0.2">
      <c r="B102" s="33"/>
      <c r="C102" s="129" t="s">
        <v>227</v>
      </c>
      <c r="D102" s="129" t="s">
        <v>210</v>
      </c>
      <c r="E102" s="130" t="s">
        <v>2358</v>
      </c>
      <c r="F102" s="131" t="s">
        <v>2359</v>
      </c>
      <c r="G102" s="132" t="s">
        <v>307</v>
      </c>
      <c r="H102" s="133">
        <v>249</v>
      </c>
      <c r="I102" s="134"/>
      <c r="J102" s="135">
        <f>ROUND(I102*H102,2)</f>
        <v>0</v>
      </c>
      <c r="K102" s="131" t="s">
        <v>213</v>
      </c>
      <c r="L102" s="33"/>
      <c r="M102" s="136" t="s">
        <v>19</v>
      </c>
      <c r="N102" s="137" t="s">
        <v>46</v>
      </c>
      <c r="P102" s="138">
        <f>O102*H102</f>
        <v>0</v>
      </c>
      <c r="Q102" s="138">
        <v>0</v>
      </c>
      <c r="R102" s="138">
        <f>Q102*H102</f>
        <v>0</v>
      </c>
      <c r="S102" s="138">
        <v>5.6999999999999998E-4</v>
      </c>
      <c r="T102" s="139">
        <f>S102*H102</f>
        <v>0.14193</v>
      </c>
      <c r="AR102" s="140" t="s">
        <v>214</v>
      </c>
      <c r="AT102" s="140" t="s">
        <v>210</v>
      </c>
      <c r="AU102" s="140" t="s">
        <v>85</v>
      </c>
      <c r="AY102" s="18" t="s">
        <v>208</v>
      </c>
      <c r="BE102" s="141">
        <f>IF(N102="základní",J102,0)</f>
        <v>0</v>
      </c>
      <c r="BF102" s="141">
        <f>IF(N102="snížená",J102,0)</f>
        <v>0</v>
      </c>
      <c r="BG102" s="141">
        <f>IF(N102="zákl. přenesená",J102,0)</f>
        <v>0</v>
      </c>
      <c r="BH102" s="141">
        <f>IF(N102="sníž. přenesená",J102,0)</f>
        <v>0</v>
      </c>
      <c r="BI102" s="141">
        <f>IF(N102="nulová",J102,0)</f>
        <v>0</v>
      </c>
      <c r="BJ102" s="18" t="s">
        <v>83</v>
      </c>
      <c r="BK102" s="141">
        <f>ROUND(I102*H102,2)</f>
        <v>0</v>
      </c>
      <c r="BL102" s="18" t="s">
        <v>214</v>
      </c>
      <c r="BM102" s="140" t="s">
        <v>2360</v>
      </c>
    </row>
    <row r="103" spans="2:65" s="1" customFormat="1" x14ac:dyDescent="0.2">
      <c r="B103" s="33"/>
      <c r="D103" s="142" t="s">
        <v>216</v>
      </c>
      <c r="F103" s="143" t="s">
        <v>2361</v>
      </c>
      <c r="I103" s="144"/>
      <c r="L103" s="33"/>
      <c r="M103" s="145"/>
      <c r="T103" s="54"/>
      <c r="AT103" s="18" t="s">
        <v>216</v>
      </c>
      <c r="AU103" s="18" t="s">
        <v>85</v>
      </c>
    </row>
    <row r="104" spans="2:65" s="1" customFormat="1" ht="24.75" customHeight="1" x14ac:dyDescent="0.2">
      <c r="B104" s="33"/>
      <c r="C104" s="129" t="s">
        <v>214</v>
      </c>
      <c r="D104" s="129" t="s">
        <v>210</v>
      </c>
      <c r="E104" s="130" t="s">
        <v>2362</v>
      </c>
      <c r="F104" s="131" t="s">
        <v>2363</v>
      </c>
      <c r="G104" s="132" t="s">
        <v>123</v>
      </c>
      <c r="H104" s="133">
        <v>4</v>
      </c>
      <c r="I104" s="134"/>
      <c r="J104" s="135">
        <f>ROUND(I104*H104,2)</f>
        <v>0</v>
      </c>
      <c r="K104" s="131" t="s">
        <v>213</v>
      </c>
      <c r="L104" s="33"/>
      <c r="M104" s="136" t="s">
        <v>19</v>
      </c>
      <c r="N104" s="137" t="s">
        <v>46</v>
      </c>
      <c r="P104" s="138">
        <f>O104*H104</f>
        <v>0</v>
      </c>
      <c r="Q104" s="138">
        <v>9.7000000000000005E-4</v>
      </c>
      <c r="R104" s="138">
        <f>Q104*H104</f>
        <v>3.8800000000000002E-3</v>
      </c>
      <c r="S104" s="138">
        <v>4.3E-3</v>
      </c>
      <c r="T104" s="139">
        <f>S104*H104</f>
        <v>1.72E-2</v>
      </c>
      <c r="AR104" s="140" t="s">
        <v>214</v>
      </c>
      <c r="AT104" s="140" t="s">
        <v>210</v>
      </c>
      <c r="AU104" s="140" t="s">
        <v>85</v>
      </c>
      <c r="AY104" s="18" t="s">
        <v>208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8" t="s">
        <v>83</v>
      </c>
      <c r="BK104" s="141">
        <f>ROUND(I104*H104,2)</f>
        <v>0</v>
      </c>
      <c r="BL104" s="18" t="s">
        <v>214</v>
      </c>
      <c r="BM104" s="140" t="s">
        <v>2364</v>
      </c>
    </row>
    <row r="105" spans="2:65" s="1" customFormat="1" x14ac:dyDescent="0.2">
      <c r="B105" s="33"/>
      <c r="D105" s="142" t="s">
        <v>216</v>
      </c>
      <c r="F105" s="143" t="s">
        <v>2365</v>
      </c>
      <c r="I105" s="144"/>
      <c r="L105" s="33"/>
      <c r="M105" s="145"/>
      <c r="T105" s="54"/>
      <c r="AT105" s="18" t="s">
        <v>216</v>
      </c>
      <c r="AU105" s="18" t="s">
        <v>85</v>
      </c>
    </row>
    <row r="106" spans="2:65" s="1" customFormat="1" ht="24.75" customHeight="1" x14ac:dyDescent="0.2">
      <c r="B106" s="33"/>
      <c r="C106" s="129" t="s">
        <v>240</v>
      </c>
      <c r="D106" s="129" t="s">
        <v>210</v>
      </c>
      <c r="E106" s="130" t="s">
        <v>1637</v>
      </c>
      <c r="F106" s="131" t="s">
        <v>1638</v>
      </c>
      <c r="G106" s="132" t="s">
        <v>123</v>
      </c>
      <c r="H106" s="133">
        <v>1.5</v>
      </c>
      <c r="I106" s="134"/>
      <c r="J106" s="135">
        <f>ROUND(I106*H106,2)</f>
        <v>0</v>
      </c>
      <c r="K106" s="131" t="s">
        <v>213</v>
      </c>
      <c r="L106" s="33"/>
      <c r="M106" s="136" t="s">
        <v>19</v>
      </c>
      <c r="N106" s="137" t="s">
        <v>46</v>
      </c>
      <c r="P106" s="138">
        <f>O106*H106</f>
        <v>0</v>
      </c>
      <c r="Q106" s="138">
        <v>1.23E-3</v>
      </c>
      <c r="R106" s="138">
        <f>Q106*H106</f>
        <v>1.8449999999999999E-3</v>
      </c>
      <c r="S106" s="138">
        <v>1.7000000000000001E-2</v>
      </c>
      <c r="T106" s="139">
        <f>S106*H106</f>
        <v>2.5500000000000002E-2</v>
      </c>
      <c r="AR106" s="140" t="s">
        <v>214</v>
      </c>
      <c r="AT106" s="140" t="s">
        <v>210</v>
      </c>
      <c r="AU106" s="140" t="s">
        <v>85</v>
      </c>
      <c r="AY106" s="18" t="s">
        <v>208</v>
      </c>
      <c r="BE106" s="141">
        <f>IF(N106="základní",J106,0)</f>
        <v>0</v>
      </c>
      <c r="BF106" s="141">
        <f>IF(N106="snížená",J106,0)</f>
        <v>0</v>
      </c>
      <c r="BG106" s="141">
        <f>IF(N106="zákl. přenesená",J106,0)</f>
        <v>0</v>
      </c>
      <c r="BH106" s="141">
        <f>IF(N106="sníž. přenesená",J106,0)</f>
        <v>0</v>
      </c>
      <c r="BI106" s="141">
        <f>IF(N106="nulová",J106,0)</f>
        <v>0</v>
      </c>
      <c r="BJ106" s="18" t="s">
        <v>83</v>
      </c>
      <c r="BK106" s="141">
        <f>ROUND(I106*H106,2)</f>
        <v>0</v>
      </c>
      <c r="BL106" s="18" t="s">
        <v>214</v>
      </c>
      <c r="BM106" s="140" t="s">
        <v>2366</v>
      </c>
    </row>
    <row r="107" spans="2:65" s="1" customFormat="1" x14ac:dyDescent="0.2">
      <c r="B107" s="33"/>
      <c r="D107" s="142" t="s">
        <v>216</v>
      </c>
      <c r="F107" s="143" t="s">
        <v>1640</v>
      </c>
      <c r="I107" s="144"/>
      <c r="L107" s="33"/>
      <c r="M107" s="145"/>
      <c r="T107" s="54"/>
      <c r="AT107" s="18" t="s">
        <v>216</v>
      </c>
      <c r="AU107" s="18" t="s">
        <v>85</v>
      </c>
    </row>
    <row r="108" spans="2:65" s="1" customFormat="1" ht="15.75" customHeight="1" x14ac:dyDescent="0.2">
      <c r="B108" s="33"/>
      <c r="C108" s="129" t="s">
        <v>245</v>
      </c>
      <c r="D108" s="129" t="s">
        <v>210</v>
      </c>
      <c r="E108" s="130" t="s">
        <v>2367</v>
      </c>
      <c r="F108" s="131" t="s">
        <v>2368</v>
      </c>
      <c r="G108" s="132" t="s">
        <v>123</v>
      </c>
      <c r="H108" s="133">
        <v>500</v>
      </c>
      <c r="I108" s="134"/>
      <c r="J108" s="135">
        <f>ROUND(I108*H108,2)</f>
        <v>0</v>
      </c>
      <c r="K108" s="131" t="s">
        <v>213</v>
      </c>
      <c r="L108" s="33"/>
      <c r="M108" s="136" t="s">
        <v>19</v>
      </c>
      <c r="N108" s="137" t="s">
        <v>46</v>
      </c>
      <c r="P108" s="138">
        <f>O108*H108</f>
        <v>0</v>
      </c>
      <c r="Q108" s="138">
        <v>3.0000000000000001E-5</v>
      </c>
      <c r="R108" s="138">
        <f>Q108*H108</f>
        <v>1.5000000000000001E-2</v>
      </c>
      <c r="S108" s="138">
        <v>3.0000000000000001E-3</v>
      </c>
      <c r="T108" s="139">
        <f>S108*H108</f>
        <v>1.5</v>
      </c>
      <c r="AR108" s="140" t="s">
        <v>214</v>
      </c>
      <c r="AT108" s="140" t="s">
        <v>210</v>
      </c>
      <c r="AU108" s="140" t="s">
        <v>85</v>
      </c>
      <c r="AY108" s="18" t="s">
        <v>208</v>
      </c>
      <c r="BE108" s="141">
        <f>IF(N108="základní",J108,0)</f>
        <v>0</v>
      </c>
      <c r="BF108" s="141">
        <f>IF(N108="snížená",J108,0)</f>
        <v>0</v>
      </c>
      <c r="BG108" s="141">
        <f>IF(N108="zákl. přenesená",J108,0)</f>
        <v>0</v>
      </c>
      <c r="BH108" s="141">
        <f>IF(N108="sníž. přenesená",J108,0)</f>
        <v>0</v>
      </c>
      <c r="BI108" s="141">
        <f>IF(N108="nulová",J108,0)</f>
        <v>0</v>
      </c>
      <c r="BJ108" s="18" t="s">
        <v>83</v>
      </c>
      <c r="BK108" s="141">
        <f>ROUND(I108*H108,2)</f>
        <v>0</v>
      </c>
      <c r="BL108" s="18" t="s">
        <v>214</v>
      </c>
      <c r="BM108" s="140" t="s">
        <v>2369</v>
      </c>
    </row>
    <row r="109" spans="2:65" s="1" customFormat="1" x14ac:dyDescent="0.2">
      <c r="B109" s="33"/>
      <c r="D109" s="142" t="s">
        <v>216</v>
      </c>
      <c r="F109" s="143" t="s">
        <v>2370</v>
      </c>
      <c r="I109" s="144"/>
      <c r="L109" s="33"/>
      <c r="M109" s="145"/>
      <c r="T109" s="54"/>
      <c r="AT109" s="18" t="s">
        <v>216</v>
      </c>
      <c r="AU109" s="18" t="s">
        <v>85</v>
      </c>
    </row>
    <row r="110" spans="2:65" s="11" customFormat="1" ht="22.75" customHeight="1" x14ac:dyDescent="0.25">
      <c r="B110" s="117"/>
      <c r="D110" s="118" t="s">
        <v>74</v>
      </c>
      <c r="E110" s="127" t="s">
        <v>805</v>
      </c>
      <c r="F110" s="127" t="s">
        <v>806</v>
      </c>
      <c r="I110" s="120"/>
      <c r="J110" s="128">
        <f>BK110</f>
        <v>0</v>
      </c>
      <c r="L110" s="117"/>
      <c r="M110" s="122"/>
      <c r="P110" s="123">
        <f>SUM(P111:P119)</f>
        <v>0</v>
      </c>
      <c r="R110" s="123">
        <f>SUM(R111:R119)</f>
        <v>0</v>
      </c>
      <c r="T110" s="124">
        <f>SUM(T111:T119)</f>
        <v>0</v>
      </c>
      <c r="AR110" s="118" t="s">
        <v>83</v>
      </c>
      <c r="AT110" s="125" t="s">
        <v>74</v>
      </c>
      <c r="AU110" s="125" t="s">
        <v>83</v>
      </c>
      <c r="AY110" s="118" t="s">
        <v>208</v>
      </c>
      <c r="BK110" s="126">
        <f>SUM(BK111:BK119)</f>
        <v>0</v>
      </c>
    </row>
    <row r="111" spans="2:65" s="1" customFormat="1" ht="24.75" customHeight="1" x14ac:dyDescent="0.2">
      <c r="B111" s="33"/>
      <c r="C111" s="129" t="s">
        <v>250</v>
      </c>
      <c r="D111" s="129" t="s">
        <v>210</v>
      </c>
      <c r="E111" s="130" t="s">
        <v>808</v>
      </c>
      <c r="F111" s="131" t="s">
        <v>809</v>
      </c>
      <c r="G111" s="132" t="s">
        <v>264</v>
      </c>
      <c r="H111" s="133">
        <v>9.1850000000000005</v>
      </c>
      <c r="I111" s="134"/>
      <c r="J111" s="135">
        <f>ROUND(I111*H111,2)</f>
        <v>0</v>
      </c>
      <c r="K111" s="131" t="s">
        <v>213</v>
      </c>
      <c r="L111" s="33"/>
      <c r="M111" s="136" t="s">
        <v>19</v>
      </c>
      <c r="N111" s="137" t="s">
        <v>46</v>
      </c>
      <c r="P111" s="138">
        <f>O111*H111</f>
        <v>0</v>
      </c>
      <c r="Q111" s="138">
        <v>0</v>
      </c>
      <c r="R111" s="138">
        <f>Q111*H111</f>
        <v>0</v>
      </c>
      <c r="S111" s="138">
        <v>0</v>
      </c>
      <c r="T111" s="139">
        <f>S111*H111</f>
        <v>0</v>
      </c>
      <c r="AR111" s="140" t="s">
        <v>214</v>
      </c>
      <c r="AT111" s="140" t="s">
        <v>210</v>
      </c>
      <c r="AU111" s="140" t="s">
        <v>85</v>
      </c>
      <c r="AY111" s="18" t="s">
        <v>208</v>
      </c>
      <c r="BE111" s="141">
        <f>IF(N111="základní",J111,0)</f>
        <v>0</v>
      </c>
      <c r="BF111" s="141">
        <f>IF(N111="snížená",J111,0)</f>
        <v>0</v>
      </c>
      <c r="BG111" s="141">
        <f>IF(N111="zákl. přenesená",J111,0)</f>
        <v>0</v>
      </c>
      <c r="BH111" s="141">
        <f>IF(N111="sníž. přenesená",J111,0)</f>
        <v>0</v>
      </c>
      <c r="BI111" s="141">
        <f>IF(N111="nulová",J111,0)</f>
        <v>0</v>
      </c>
      <c r="BJ111" s="18" t="s">
        <v>83</v>
      </c>
      <c r="BK111" s="141">
        <f>ROUND(I111*H111,2)</f>
        <v>0</v>
      </c>
      <c r="BL111" s="18" t="s">
        <v>214</v>
      </c>
      <c r="BM111" s="140" t="s">
        <v>2371</v>
      </c>
    </row>
    <row r="112" spans="2:65" s="1" customFormat="1" x14ac:dyDescent="0.2">
      <c r="B112" s="33"/>
      <c r="D112" s="142" t="s">
        <v>216</v>
      </c>
      <c r="F112" s="143" t="s">
        <v>811</v>
      </c>
      <c r="I112" s="144"/>
      <c r="L112" s="33"/>
      <c r="M112" s="145"/>
      <c r="T112" s="54"/>
      <c r="AT112" s="18" t="s">
        <v>216</v>
      </c>
      <c r="AU112" s="18" t="s">
        <v>85</v>
      </c>
    </row>
    <row r="113" spans="2:65" s="1" customFormat="1" ht="22.25" customHeight="1" x14ac:dyDescent="0.2">
      <c r="B113" s="33"/>
      <c r="C113" s="129" t="s">
        <v>256</v>
      </c>
      <c r="D113" s="129" t="s">
        <v>210</v>
      </c>
      <c r="E113" s="130" t="s">
        <v>813</v>
      </c>
      <c r="F113" s="131" t="s">
        <v>814</v>
      </c>
      <c r="G113" s="132" t="s">
        <v>264</v>
      </c>
      <c r="H113" s="133">
        <v>9.1850000000000005</v>
      </c>
      <c r="I113" s="134"/>
      <c r="J113" s="135">
        <f>ROUND(I113*H113,2)</f>
        <v>0</v>
      </c>
      <c r="K113" s="131" t="s">
        <v>213</v>
      </c>
      <c r="L113" s="33"/>
      <c r="M113" s="136" t="s">
        <v>19</v>
      </c>
      <c r="N113" s="137" t="s">
        <v>46</v>
      </c>
      <c r="P113" s="138">
        <f>O113*H113</f>
        <v>0</v>
      </c>
      <c r="Q113" s="138">
        <v>0</v>
      </c>
      <c r="R113" s="138">
        <f>Q113*H113</f>
        <v>0</v>
      </c>
      <c r="S113" s="138">
        <v>0</v>
      </c>
      <c r="T113" s="139">
        <f>S113*H113</f>
        <v>0</v>
      </c>
      <c r="AR113" s="140" t="s">
        <v>214</v>
      </c>
      <c r="AT113" s="140" t="s">
        <v>210</v>
      </c>
      <c r="AU113" s="140" t="s">
        <v>85</v>
      </c>
      <c r="AY113" s="18" t="s">
        <v>208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8" t="s">
        <v>83</v>
      </c>
      <c r="BK113" s="141">
        <f>ROUND(I113*H113,2)</f>
        <v>0</v>
      </c>
      <c r="BL113" s="18" t="s">
        <v>214</v>
      </c>
      <c r="BM113" s="140" t="s">
        <v>2372</v>
      </c>
    </row>
    <row r="114" spans="2:65" s="1" customFormat="1" x14ac:dyDescent="0.2">
      <c r="B114" s="33"/>
      <c r="D114" s="142" t="s">
        <v>216</v>
      </c>
      <c r="F114" s="143" t="s">
        <v>816</v>
      </c>
      <c r="I114" s="144"/>
      <c r="L114" s="33"/>
      <c r="M114" s="145"/>
      <c r="T114" s="54"/>
      <c r="AT114" s="18" t="s">
        <v>216</v>
      </c>
      <c r="AU114" s="18" t="s">
        <v>85</v>
      </c>
    </row>
    <row r="115" spans="2:65" s="1" customFormat="1" ht="24.75" customHeight="1" x14ac:dyDescent="0.2">
      <c r="B115" s="33"/>
      <c r="C115" s="129" t="s">
        <v>261</v>
      </c>
      <c r="D115" s="129" t="s">
        <v>210</v>
      </c>
      <c r="E115" s="130" t="s">
        <v>818</v>
      </c>
      <c r="F115" s="131" t="s">
        <v>819</v>
      </c>
      <c r="G115" s="132" t="s">
        <v>264</v>
      </c>
      <c r="H115" s="133">
        <v>174.51499999999999</v>
      </c>
      <c r="I115" s="134"/>
      <c r="J115" s="135">
        <f>ROUND(I115*H115,2)</f>
        <v>0</v>
      </c>
      <c r="K115" s="131" t="s">
        <v>213</v>
      </c>
      <c r="L115" s="33"/>
      <c r="M115" s="136" t="s">
        <v>19</v>
      </c>
      <c r="N115" s="137" t="s">
        <v>46</v>
      </c>
      <c r="P115" s="138">
        <f>O115*H115</f>
        <v>0</v>
      </c>
      <c r="Q115" s="138">
        <v>0</v>
      </c>
      <c r="R115" s="138">
        <f>Q115*H115</f>
        <v>0</v>
      </c>
      <c r="S115" s="138">
        <v>0</v>
      </c>
      <c r="T115" s="139">
        <f>S115*H115</f>
        <v>0</v>
      </c>
      <c r="AR115" s="140" t="s">
        <v>214</v>
      </c>
      <c r="AT115" s="140" t="s">
        <v>210</v>
      </c>
      <c r="AU115" s="140" t="s">
        <v>85</v>
      </c>
      <c r="AY115" s="18" t="s">
        <v>208</v>
      </c>
      <c r="BE115" s="141">
        <f>IF(N115="základní",J115,0)</f>
        <v>0</v>
      </c>
      <c r="BF115" s="141">
        <f>IF(N115="snížená",J115,0)</f>
        <v>0</v>
      </c>
      <c r="BG115" s="141">
        <f>IF(N115="zákl. přenesená",J115,0)</f>
        <v>0</v>
      </c>
      <c r="BH115" s="141">
        <f>IF(N115="sníž. přenesená",J115,0)</f>
        <v>0</v>
      </c>
      <c r="BI115" s="141">
        <f>IF(N115="nulová",J115,0)</f>
        <v>0</v>
      </c>
      <c r="BJ115" s="18" t="s">
        <v>83</v>
      </c>
      <c r="BK115" s="141">
        <f>ROUND(I115*H115,2)</f>
        <v>0</v>
      </c>
      <c r="BL115" s="18" t="s">
        <v>214</v>
      </c>
      <c r="BM115" s="140" t="s">
        <v>2373</v>
      </c>
    </row>
    <row r="116" spans="2:65" s="1" customFormat="1" x14ac:dyDescent="0.2">
      <c r="B116" s="33"/>
      <c r="D116" s="142" t="s">
        <v>216</v>
      </c>
      <c r="F116" s="143" t="s">
        <v>821</v>
      </c>
      <c r="I116" s="144"/>
      <c r="L116" s="33"/>
      <c r="M116" s="145"/>
      <c r="T116" s="54"/>
      <c r="AT116" s="18" t="s">
        <v>216</v>
      </c>
      <c r="AU116" s="18" t="s">
        <v>85</v>
      </c>
    </row>
    <row r="117" spans="2:65" s="13" customFormat="1" x14ac:dyDescent="0.2">
      <c r="B117" s="153"/>
      <c r="D117" s="147" t="s">
        <v>218</v>
      </c>
      <c r="F117" s="155" t="s">
        <v>2374</v>
      </c>
      <c r="H117" s="156">
        <v>174.51499999999999</v>
      </c>
      <c r="I117" s="157"/>
      <c r="L117" s="153"/>
      <c r="M117" s="158"/>
      <c r="T117" s="159"/>
      <c r="AT117" s="154" t="s">
        <v>218</v>
      </c>
      <c r="AU117" s="154" t="s">
        <v>85</v>
      </c>
      <c r="AV117" s="13" t="s">
        <v>85</v>
      </c>
      <c r="AW117" s="13" t="s">
        <v>4</v>
      </c>
      <c r="AX117" s="13" t="s">
        <v>83</v>
      </c>
      <c r="AY117" s="154" t="s">
        <v>208</v>
      </c>
    </row>
    <row r="118" spans="2:65" s="1" customFormat="1" ht="24.75" customHeight="1" x14ac:dyDescent="0.2">
      <c r="B118" s="33"/>
      <c r="C118" s="129" t="s">
        <v>268</v>
      </c>
      <c r="D118" s="129" t="s">
        <v>210</v>
      </c>
      <c r="E118" s="130" t="s">
        <v>824</v>
      </c>
      <c r="F118" s="131" t="s">
        <v>825</v>
      </c>
      <c r="G118" s="132" t="s">
        <v>264</v>
      </c>
      <c r="H118" s="133">
        <v>9.1850000000000005</v>
      </c>
      <c r="I118" s="134"/>
      <c r="J118" s="135">
        <f>ROUND(I118*H118,2)</f>
        <v>0</v>
      </c>
      <c r="K118" s="131" t="s">
        <v>213</v>
      </c>
      <c r="L118" s="33"/>
      <c r="M118" s="136" t="s">
        <v>19</v>
      </c>
      <c r="N118" s="137" t="s">
        <v>46</v>
      </c>
      <c r="P118" s="138">
        <f>O118*H118</f>
        <v>0</v>
      </c>
      <c r="Q118" s="138">
        <v>0</v>
      </c>
      <c r="R118" s="138">
        <f>Q118*H118</f>
        <v>0</v>
      </c>
      <c r="S118" s="138">
        <v>0</v>
      </c>
      <c r="T118" s="139">
        <f>S118*H118</f>
        <v>0</v>
      </c>
      <c r="AR118" s="140" t="s">
        <v>214</v>
      </c>
      <c r="AT118" s="140" t="s">
        <v>210</v>
      </c>
      <c r="AU118" s="140" t="s">
        <v>85</v>
      </c>
      <c r="AY118" s="18" t="s">
        <v>208</v>
      </c>
      <c r="BE118" s="141">
        <f>IF(N118="základní",J118,0)</f>
        <v>0</v>
      </c>
      <c r="BF118" s="141">
        <f>IF(N118="snížená",J118,0)</f>
        <v>0</v>
      </c>
      <c r="BG118" s="141">
        <f>IF(N118="zákl. přenesená",J118,0)</f>
        <v>0</v>
      </c>
      <c r="BH118" s="141">
        <f>IF(N118="sníž. přenesená",J118,0)</f>
        <v>0</v>
      </c>
      <c r="BI118" s="141">
        <f>IF(N118="nulová",J118,0)</f>
        <v>0</v>
      </c>
      <c r="BJ118" s="18" t="s">
        <v>83</v>
      </c>
      <c r="BK118" s="141">
        <f>ROUND(I118*H118,2)</f>
        <v>0</v>
      </c>
      <c r="BL118" s="18" t="s">
        <v>214</v>
      </c>
      <c r="BM118" s="140" t="s">
        <v>2375</v>
      </c>
    </row>
    <row r="119" spans="2:65" s="1" customFormat="1" x14ac:dyDescent="0.2">
      <c r="B119" s="33"/>
      <c r="D119" s="142" t="s">
        <v>216</v>
      </c>
      <c r="F119" s="143" t="s">
        <v>827</v>
      </c>
      <c r="I119" s="144"/>
      <c r="L119" s="33"/>
      <c r="M119" s="145"/>
      <c r="T119" s="54"/>
      <c r="AT119" s="18" t="s">
        <v>216</v>
      </c>
      <c r="AU119" s="18" t="s">
        <v>85</v>
      </c>
    </row>
    <row r="120" spans="2:65" s="11" customFormat="1" ht="22.75" customHeight="1" x14ac:dyDescent="0.25">
      <c r="B120" s="117"/>
      <c r="D120" s="118" t="s">
        <v>74</v>
      </c>
      <c r="E120" s="127" t="s">
        <v>828</v>
      </c>
      <c r="F120" s="127" t="s">
        <v>829</v>
      </c>
      <c r="I120" s="120"/>
      <c r="J120" s="128">
        <f>BK120</f>
        <v>0</v>
      </c>
      <c r="L120" s="117"/>
      <c r="M120" s="122"/>
      <c r="P120" s="123">
        <f>SUM(P121:P122)</f>
        <v>0</v>
      </c>
      <c r="R120" s="123">
        <f>SUM(R121:R122)</f>
        <v>0</v>
      </c>
      <c r="T120" s="124">
        <f>SUM(T121:T122)</f>
        <v>0</v>
      </c>
      <c r="AR120" s="118" t="s">
        <v>83</v>
      </c>
      <c r="AT120" s="125" t="s">
        <v>74</v>
      </c>
      <c r="AU120" s="125" t="s">
        <v>83</v>
      </c>
      <c r="AY120" s="118" t="s">
        <v>208</v>
      </c>
      <c r="BK120" s="126">
        <f>SUM(BK121:BK122)</f>
        <v>0</v>
      </c>
    </row>
    <row r="121" spans="2:65" s="1" customFormat="1" ht="33.4" customHeight="1" x14ac:dyDescent="0.2">
      <c r="B121" s="33"/>
      <c r="C121" s="129" t="s">
        <v>273</v>
      </c>
      <c r="D121" s="129" t="s">
        <v>210</v>
      </c>
      <c r="E121" s="130" t="s">
        <v>831</v>
      </c>
      <c r="F121" s="131" t="s">
        <v>832</v>
      </c>
      <c r="G121" s="132" t="s">
        <v>264</v>
      </c>
      <c r="H121" s="133">
        <v>1.421</v>
      </c>
      <c r="I121" s="134"/>
      <c r="J121" s="135">
        <f>ROUND(I121*H121,2)</f>
        <v>0</v>
      </c>
      <c r="K121" s="131" t="s">
        <v>213</v>
      </c>
      <c r="L121" s="33"/>
      <c r="M121" s="136" t="s">
        <v>19</v>
      </c>
      <c r="N121" s="137" t="s">
        <v>46</v>
      </c>
      <c r="P121" s="138">
        <f>O121*H121</f>
        <v>0</v>
      </c>
      <c r="Q121" s="138">
        <v>0</v>
      </c>
      <c r="R121" s="138">
        <f>Q121*H121</f>
        <v>0</v>
      </c>
      <c r="S121" s="138">
        <v>0</v>
      </c>
      <c r="T121" s="139">
        <f>S121*H121</f>
        <v>0</v>
      </c>
      <c r="AR121" s="140" t="s">
        <v>214</v>
      </c>
      <c r="AT121" s="140" t="s">
        <v>210</v>
      </c>
      <c r="AU121" s="140" t="s">
        <v>85</v>
      </c>
      <c r="AY121" s="18" t="s">
        <v>208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8" t="s">
        <v>83</v>
      </c>
      <c r="BK121" s="141">
        <f>ROUND(I121*H121,2)</f>
        <v>0</v>
      </c>
      <c r="BL121" s="18" t="s">
        <v>214</v>
      </c>
      <c r="BM121" s="140" t="s">
        <v>2376</v>
      </c>
    </row>
    <row r="122" spans="2:65" s="1" customFormat="1" x14ac:dyDescent="0.2">
      <c r="B122" s="33"/>
      <c r="D122" s="142" t="s">
        <v>216</v>
      </c>
      <c r="F122" s="143" t="s">
        <v>834</v>
      </c>
      <c r="I122" s="144"/>
      <c r="L122" s="33"/>
      <c r="M122" s="145"/>
      <c r="T122" s="54"/>
      <c r="AT122" s="18" t="s">
        <v>216</v>
      </c>
      <c r="AU122" s="18" t="s">
        <v>85</v>
      </c>
    </row>
    <row r="123" spans="2:65" s="11" customFormat="1" ht="25.9" customHeight="1" x14ac:dyDescent="0.35">
      <c r="B123" s="117"/>
      <c r="D123" s="118" t="s">
        <v>74</v>
      </c>
      <c r="E123" s="119" t="s">
        <v>835</v>
      </c>
      <c r="F123" s="119" t="s">
        <v>836</v>
      </c>
      <c r="I123" s="120"/>
      <c r="J123" s="121">
        <f>BK123</f>
        <v>0</v>
      </c>
      <c r="L123" s="117"/>
      <c r="M123" s="122"/>
      <c r="P123" s="123">
        <f>P124+P314</f>
        <v>0</v>
      </c>
      <c r="R123" s="123">
        <f>R124+R314</f>
        <v>0.61113999999999991</v>
      </c>
      <c r="T123" s="124">
        <f>T124+T314</f>
        <v>7.5</v>
      </c>
      <c r="AR123" s="118" t="s">
        <v>85</v>
      </c>
      <c r="AT123" s="125" t="s">
        <v>74</v>
      </c>
      <c r="AU123" s="125" t="s">
        <v>75</v>
      </c>
      <c r="AY123" s="118" t="s">
        <v>208</v>
      </c>
      <c r="BK123" s="126">
        <f>BK124+BK314</f>
        <v>0</v>
      </c>
    </row>
    <row r="124" spans="2:65" s="11" customFormat="1" ht="22.75" customHeight="1" x14ac:dyDescent="0.25">
      <c r="B124" s="117"/>
      <c r="D124" s="118" t="s">
        <v>74</v>
      </c>
      <c r="E124" s="127" t="s">
        <v>2377</v>
      </c>
      <c r="F124" s="127" t="s">
        <v>2378</v>
      </c>
      <c r="I124" s="120"/>
      <c r="J124" s="128">
        <f>BK124</f>
        <v>0</v>
      </c>
      <c r="L124" s="117"/>
      <c r="M124" s="122"/>
      <c r="P124" s="123">
        <f>SUM(P125:P313)</f>
        <v>0</v>
      </c>
      <c r="R124" s="123">
        <f>SUM(R125:R313)</f>
        <v>0.57143999999999995</v>
      </c>
      <c r="T124" s="124">
        <f>SUM(T125:T313)</f>
        <v>7.5</v>
      </c>
      <c r="AR124" s="118" t="s">
        <v>85</v>
      </c>
      <c r="AT124" s="125" t="s">
        <v>74</v>
      </c>
      <c r="AU124" s="125" t="s">
        <v>83</v>
      </c>
      <c r="AY124" s="118" t="s">
        <v>208</v>
      </c>
      <c r="BK124" s="126">
        <f>SUM(BK125:BK313)</f>
        <v>0</v>
      </c>
    </row>
    <row r="125" spans="2:65" s="1" customFormat="1" ht="15.75" customHeight="1" x14ac:dyDescent="0.2">
      <c r="B125" s="33"/>
      <c r="C125" s="129" t="s">
        <v>8</v>
      </c>
      <c r="D125" s="129" t="s">
        <v>210</v>
      </c>
      <c r="E125" s="130" t="s">
        <v>2379</v>
      </c>
      <c r="F125" s="131" t="s">
        <v>2380</v>
      </c>
      <c r="G125" s="132" t="s">
        <v>307</v>
      </c>
      <c r="H125" s="133">
        <v>1</v>
      </c>
      <c r="I125" s="134"/>
      <c r="J125" s="135">
        <f>ROUND(I125*H125,2)</f>
        <v>0</v>
      </c>
      <c r="K125" s="131" t="s">
        <v>19</v>
      </c>
      <c r="L125" s="33"/>
      <c r="M125" s="136" t="s">
        <v>19</v>
      </c>
      <c r="N125" s="137" t="s">
        <v>46</v>
      </c>
      <c r="P125" s="138">
        <f>O125*H125</f>
        <v>0</v>
      </c>
      <c r="Q125" s="138">
        <v>0</v>
      </c>
      <c r="R125" s="138">
        <f>Q125*H125</f>
        <v>0</v>
      </c>
      <c r="S125" s="138">
        <v>2.5</v>
      </c>
      <c r="T125" s="139">
        <f>S125*H125</f>
        <v>2.5</v>
      </c>
      <c r="AR125" s="140" t="s">
        <v>312</v>
      </c>
      <c r="AT125" s="140" t="s">
        <v>210</v>
      </c>
      <c r="AU125" s="140" t="s">
        <v>85</v>
      </c>
      <c r="AY125" s="18" t="s">
        <v>208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8" t="s">
        <v>83</v>
      </c>
      <c r="BK125" s="141">
        <f>ROUND(I125*H125,2)</f>
        <v>0</v>
      </c>
      <c r="BL125" s="18" t="s">
        <v>312</v>
      </c>
      <c r="BM125" s="140" t="s">
        <v>2381</v>
      </c>
    </row>
    <row r="126" spans="2:65" s="1" customFormat="1" ht="15.75" customHeight="1" x14ac:dyDescent="0.2">
      <c r="B126" s="33"/>
      <c r="C126" s="129" t="s">
        <v>287</v>
      </c>
      <c r="D126" s="129" t="s">
        <v>210</v>
      </c>
      <c r="E126" s="130" t="s">
        <v>2382</v>
      </c>
      <c r="F126" s="131" t="s">
        <v>2383</v>
      </c>
      <c r="G126" s="132" t="s">
        <v>307</v>
      </c>
      <c r="H126" s="133">
        <v>1</v>
      </c>
      <c r="I126" s="134"/>
      <c r="J126" s="135">
        <f>ROUND(I126*H126,2)</f>
        <v>0</v>
      </c>
      <c r="K126" s="131" t="s">
        <v>19</v>
      </c>
      <c r="L126" s="33"/>
      <c r="M126" s="136" t="s">
        <v>19</v>
      </c>
      <c r="N126" s="137" t="s">
        <v>46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312</v>
      </c>
      <c r="AT126" s="140" t="s">
        <v>210</v>
      </c>
      <c r="AU126" s="140" t="s">
        <v>85</v>
      </c>
      <c r="AY126" s="18" t="s">
        <v>208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8" t="s">
        <v>83</v>
      </c>
      <c r="BK126" s="141">
        <f>ROUND(I126*H126,2)</f>
        <v>0</v>
      </c>
      <c r="BL126" s="18" t="s">
        <v>312</v>
      </c>
      <c r="BM126" s="140" t="s">
        <v>2384</v>
      </c>
    </row>
    <row r="127" spans="2:65" s="1" customFormat="1" ht="27" x14ac:dyDescent="0.2">
      <c r="B127" s="33"/>
      <c r="D127" s="147" t="s">
        <v>297</v>
      </c>
      <c r="F127" s="167" t="s">
        <v>2385</v>
      </c>
      <c r="I127" s="144"/>
      <c r="L127" s="33"/>
      <c r="M127" s="145"/>
      <c r="T127" s="54"/>
      <c r="AT127" s="18" t="s">
        <v>297</v>
      </c>
      <c r="AU127" s="18" t="s">
        <v>85</v>
      </c>
    </row>
    <row r="128" spans="2:65" s="1" customFormat="1" ht="15.75" customHeight="1" x14ac:dyDescent="0.2">
      <c r="B128" s="33"/>
      <c r="C128" s="129" t="s">
        <v>292</v>
      </c>
      <c r="D128" s="129" t="s">
        <v>210</v>
      </c>
      <c r="E128" s="130" t="s">
        <v>2386</v>
      </c>
      <c r="F128" s="131" t="s">
        <v>2387</v>
      </c>
      <c r="G128" s="132" t="s">
        <v>307</v>
      </c>
      <c r="H128" s="133">
        <v>1</v>
      </c>
      <c r="I128" s="134"/>
      <c r="J128" s="135">
        <f>ROUND(I128*H128,2)</f>
        <v>0</v>
      </c>
      <c r="K128" s="131" t="s">
        <v>19</v>
      </c>
      <c r="L128" s="33"/>
      <c r="M128" s="136" t="s">
        <v>19</v>
      </c>
      <c r="N128" s="137" t="s">
        <v>46</v>
      </c>
      <c r="P128" s="138">
        <f>O128*H128</f>
        <v>0</v>
      </c>
      <c r="Q128" s="138">
        <v>0</v>
      </c>
      <c r="R128" s="138">
        <f>Q128*H128</f>
        <v>0</v>
      </c>
      <c r="S128" s="138">
        <v>2.5</v>
      </c>
      <c r="T128" s="139">
        <f>S128*H128</f>
        <v>2.5</v>
      </c>
      <c r="AR128" s="140" t="s">
        <v>312</v>
      </c>
      <c r="AT128" s="140" t="s">
        <v>210</v>
      </c>
      <c r="AU128" s="140" t="s">
        <v>85</v>
      </c>
      <c r="AY128" s="18" t="s">
        <v>208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8" t="s">
        <v>83</v>
      </c>
      <c r="BK128" s="141">
        <f>ROUND(I128*H128,2)</f>
        <v>0</v>
      </c>
      <c r="BL128" s="18" t="s">
        <v>312</v>
      </c>
      <c r="BM128" s="140" t="s">
        <v>2388</v>
      </c>
    </row>
    <row r="129" spans="2:65" s="1" customFormat="1" ht="15.75" customHeight="1" x14ac:dyDescent="0.2">
      <c r="B129" s="33"/>
      <c r="C129" s="129" t="s">
        <v>304</v>
      </c>
      <c r="D129" s="129" t="s">
        <v>210</v>
      </c>
      <c r="E129" s="130" t="s">
        <v>2389</v>
      </c>
      <c r="F129" s="131" t="s">
        <v>2390</v>
      </c>
      <c r="G129" s="132" t="s">
        <v>307</v>
      </c>
      <c r="H129" s="133">
        <v>1</v>
      </c>
      <c r="I129" s="134"/>
      <c r="J129" s="135">
        <f>ROUND(I129*H129,2)</f>
        <v>0</v>
      </c>
      <c r="K129" s="131" t="s">
        <v>19</v>
      </c>
      <c r="L129" s="33"/>
      <c r="M129" s="136" t="s">
        <v>19</v>
      </c>
      <c r="N129" s="137" t="s">
        <v>46</v>
      </c>
      <c r="P129" s="138">
        <f>O129*H129</f>
        <v>0</v>
      </c>
      <c r="Q129" s="138">
        <v>0</v>
      </c>
      <c r="R129" s="138">
        <f>Q129*H129</f>
        <v>0</v>
      </c>
      <c r="S129" s="138">
        <v>2.5</v>
      </c>
      <c r="T129" s="139">
        <f>S129*H129</f>
        <v>2.5</v>
      </c>
      <c r="AR129" s="140" t="s">
        <v>312</v>
      </c>
      <c r="AT129" s="140" t="s">
        <v>210</v>
      </c>
      <c r="AU129" s="140" t="s">
        <v>85</v>
      </c>
      <c r="AY129" s="18" t="s">
        <v>208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8" t="s">
        <v>83</v>
      </c>
      <c r="BK129" s="141">
        <f>ROUND(I129*H129,2)</f>
        <v>0</v>
      </c>
      <c r="BL129" s="18" t="s">
        <v>312</v>
      </c>
      <c r="BM129" s="140" t="s">
        <v>2391</v>
      </c>
    </row>
    <row r="130" spans="2:65" s="1" customFormat="1" ht="22.25" customHeight="1" x14ac:dyDescent="0.2">
      <c r="B130" s="33"/>
      <c r="C130" s="129" t="s">
        <v>312</v>
      </c>
      <c r="D130" s="129" t="s">
        <v>210</v>
      </c>
      <c r="E130" s="130" t="s">
        <v>2392</v>
      </c>
      <c r="F130" s="131" t="s">
        <v>2393</v>
      </c>
      <c r="G130" s="132" t="s">
        <v>123</v>
      </c>
      <c r="H130" s="133">
        <v>10</v>
      </c>
      <c r="I130" s="134"/>
      <c r="J130" s="135">
        <f>ROUND(I130*H130,2)</f>
        <v>0</v>
      </c>
      <c r="K130" s="131" t="s">
        <v>213</v>
      </c>
      <c r="L130" s="33"/>
      <c r="M130" s="136" t="s">
        <v>19</v>
      </c>
      <c r="N130" s="137" t="s">
        <v>46</v>
      </c>
      <c r="P130" s="138">
        <f>O130*H130</f>
        <v>0</v>
      </c>
      <c r="Q130" s="138">
        <v>0</v>
      </c>
      <c r="R130" s="138">
        <f>Q130*H130</f>
        <v>0</v>
      </c>
      <c r="S130" s="138">
        <v>0</v>
      </c>
      <c r="T130" s="139">
        <f>S130*H130</f>
        <v>0</v>
      </c>
      <c r="AR130" s="140" t="s">
        <v>312</v>
      </c>
      <c r="AT130" s="140" t="s">
        <v>210</v>
      </c>
      <c r="AU130" s="140" t="s">
        <v>85</v>
      </c>
      <c r="AY130" s="18" t="s">
        <v>208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8" t="s">
        <v>83</v>
      </c>
      <c r="BK130" s="141">
        <f>ROUND(I130*H130,2)</f>
        <v>0</v>
      </c>
      <c r="BL130" s="18" t="s">
        <v>312</v>
      </c>
      <c r="BM130" s="140" t="s">
        <v>2394</v>
      </c>
    </row>
    <row r="131" spans="2:65" s="1" customFormat="1" x14ac:dyDescent="0.2">
      <c r="B131" s="33"/>
      <c r="D131" s="142" t="s">
        <v>216</v>
      </c>
      <c r="F131" s="143" t="s">
        <v>2395</v>
      </c>
      <c r="I131" s="144"/>
      <c r="L131" s="33"/>
      <c r="M131" s="145"/>
      <c r="T131" s="54"/>
      <c r="AT131" s="18" t="s">
        <v>216</v>
      </c>
      <c r="AU131" s="18" t="s">
        <v>85</v>
      </c>
    </row>
    <row r="132" spans="2:65" s="1" customFormat="1" ht="15.75" customHeight="1" x14ac:dyDescent="0.2">
      <c r="B132" s="33"/>
      <c r="C132" s="168" t="s">
        <v>318</v>
      </c>
      <c r="D132" s="168" t="s">
        <v>346</v>
      </c>
      <c r="E132" s="169" t="s">
        <v>2396</v>
      </c>
      <c r="F132" s="170" t="s">
        <v>2397</v>
      </c>
      <c r="G132" s="171" t="s">
        <v>123</v>
      </c>
      <c r="H132" s="172">
        <v>10</v>
      </c>
      <c r="I132" s="173"/>
      <c r="J132" s="174">
        <f>ROUND(I132*H132,2)</f>
        <v>0</v>
      </c>
      <c r="K132" s="170" t="s">
        <v>213</v>
      </c>
      <c r="L132" s="175"/>
      <c r="M132" s="176" t="s">
        <v>19</v>
      </c>
      <c r="N132" s="177" t="s">
        <v>46</v>
      </c>
      <c r="P132" s="138">
        <f>O132*H132</f>
        <v>0</v>
      </c>
      <c r="Q132" s="138">
        <v>1.99E-3</v>
      </c>
      <c r="R132" s="138">
        <f>Q132*H132</f>
        <v>1.9900000000000001E-2</v>
      </c>
      <c r="S132" s="138">
        <v>0</v>
      </c>
      <c r="T132" s="139">
        <f>S132*H132</f>
        <v>0</v>
      </c>
      <c r="AR132" s="140" t="s">
        <v>432</v>
      </c>
      <c r="AT132" s="140" t="s">
        <v>346</v>
      </c>
      <c r="AU132" s="140" t="s">
        <v>85</v>
      </c>
      <c r="AY132" s="18" t="s">
        <v>208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8" t="s">
        <v>83</v>
      </c>
      <c r="BK132" s="141">
        <f>ROUND(I132*H132,2)</f>
        <v>0</v>
      </c>
      <c r="BL132" s="18" t="s">
        <v>312</v>
      </c>
      <c r="BM132" s="140" t="s">
        <v>2398</v>
      </c>
    </row>
    <row r="133" spans="2:65" s="12" customFormat="1" x14ac:dyDescent="0.2">
      <c r="B133" s="146"/>
      <c r="D133" s="147" t="s">
        <v>218</v>
      </c>
      <c r="E133" s="148" t="s">
        <v>19</v>
      </c>
      <c r="F133" s="149" t="s">
        <v>2399</v>
      </c>
      <c r="H133" s="148" t="s">
        <v>19</v>
      </c>
      <c r="I133" s="150"/>
      <c r="L133" s="146"/>
      <c r="M133" s="151"/>
      <c r="T133" s="152"/>
      <c r="AT133" s="148" t="s">
        <v>218</v>
      </c>
      <c r="AU133" s="148" t="s">
        <v>85</v>
      </c>
      <c r="AV133" s="12" t="s">
        <v>83</v>
      </c>
      <c r="AW133" s="12" t="s">
        <v>35</v>
      </c>
      <c r="AX133" s="12" t="s">
        <v>75</v>
      </c>
      <c r="AY133" s="148" t="s">
        <v>208</v>
      </c>
    </row>
    <row r="134" spans="2:65" s="13" customFormat="1" x14ac:dyDescent="0.2">
      <c r="B134" s="153"/>
      <c r="D134" s="147" t="s">
        <v>218</v>
      </c>
      <c r="E134" s="154" t="s">
        <v>19</v>
      </c>
      <c r="F134" s="155" t="s">
        <v>2400</v>
      </c>
      <c r="H134" s="156">
        <v>10</v>
      </c>
      <c r="I134" s="157"/>
      <c r="L134" s="153"/>
      <c r="M134" s="158"/>
      <c r="T134" s="159"/>
      <c r="AT134" s="154" t="s">
        <v>218</v>
      </c>
      <c r="AU134" s="154" t="s">
        <v>85</v>
      </c>
      <c r="AV134" s="13" t="s">
        <v>85</v>
      </c>
      <c r="AW134" s="13" t="s">
        <v>35</v>
      </c>
      <c r="AX134" s="13" t="s">
        <v>75</v>
      </c>
      <c r="AY134" s="154" t="s">
        <v>208</v>
      </c>
    </row>
    <row r="135" spans="2:65" s="14" customFormat="1" x14ac:dyDescent="0.2">
      <c r="B135" s="160"/>
      <c r="D135" s="147" t="s">
        <v>218</v>
      </c>
      <c r="E135" s="161" t="s">
        <v>19</v>
      </c>
      <c r="F135" s="162" t="s">
        <v>221</v>
      </c>
      <c r="H135" s="163">
        <v>10</v>
      </c>
      <c r="I135" s="164"/>
      <c r="L135" s="160"/>
      <c r="M135" s="165"/>
      <c r="T135" s="166"/>
      <c r="AT135" s="161" t="s">
        <v>218</v>
      </c>
      <c r="AU135" s="161" t="s">
        <v>85</v>
      </c>
      <c r="AV135" s="14" t="s">
        <v>214</v>
      </c>
      <c r="AW135" s="14" t="s">
        <v>35</v>
      </c>
      <c r="AX135" s="14" t="s">
        <v>83</v>
      </c>
      <c r="AY135" s="161" t="s">
        <v>208</v>
      </c>
    </row>
    <row r="136" spans="2:65" s="1" customFormat="1" ht="24.75" customHeight="1" x14ac:dyDescent="0.2">
      <c r="B136" s="33"/>
      <c r="C136" s="129" t="s">
        <v>323</v>
      </c>
      <c r="D136" s="129" t="s">
        <v>210</v>
      </c>
      <c r="E136" s="130" t="s">
        <v>2401</v>
      </c>
      <c r="F136" s="131" t="s">
        <v>2402</v>
      </c>
      <c r="G136" s="132" t="s">
        <v>307</v>
      </c>
      <c r="H136" s="133">
        <v>249</v>
      </c>
      <c r="I136" s="134"/>
      <c r="J136" s="135">
        <f>ROUND(I136*H136,2)</f>
        <v>0</v>
      </c>
      <c r="K136" s="131" t="s">
        <v>213</v>
      </c>
      <c r="L136" s="33"/>
      <c r="M136" s="136" t="s">
        <v>19</v>
      </c>
      <c r="N136" s="137" t="s">
        <v>46</v>
      </c>
      <c r="P136" s="138">
        <f>O136*H136</f>
        <v>0</v>
      </c>
      <c r="Q136" s="138">
        <v>0</v>
      </c>
      <c r="R136" s="138">
        <f>Q136*H136</f>
        <v>0</v>
      </c>
      <c r="S136" s="138">
        <v>0</v>
      </c>
      <c r="T136" s="139">
        <f>S136*H136</f>
        <v>0</v>
      </c>
      <c r="AR136" s="140" t="s">
        <v>312</v>
      </c>
      <c r="AT136" s="140" t="s">
        <v>210</v>
      </c>
      <c r="AU136" s="140" t="s">
        <v>85</v>
      </c>
      <c r="AY136" s="18" t="s">
        <v>208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8" t="s">
        <v>83</v>
      </c>
      <c r="BK136" s="141">
        <f>ROUND(I136*H136,2)</f>
        <v>0</v>
      </c>
      <c r="BL136" s="18" t="s">
        <v>312</v>
      </c>
      <c r="BM136" s="140" t="s">
        <v>2403</v>
      </c>
    </row>
    <row r="137" spans="2:65" s="1" customFormat="1" x14ac:dyDescent="0.2">
      <c r="B137" s="33"/>
      <c r="D137" s="142" t="s">
        <v>216</v>
      </c>
      <c r="F137" s="143" t="s">
        <v>2404</v>
      </c>
      <c r="I137" s="144"/>
      <c r="L137" s="33"/>
      <c r="M137" s="145"/>
      <c r="T137" s="54"/>
      <c r="AT137" s="18" t="s">
        <v>216</v>
      </c>
      <c r="AU137" s="18" t="s">
        <v>85</v>
      </c>
    </row>
    <row r="138" spans="2:65" s="1" customFormat="1" ht="15.75" customHeight="1" x14ac:dyDescent="0.2">
      <c r="B138" s="33"/>
      <c r="C138" s="168" t="s">
        <v>340</v>
      </c>
      <c r="D138" s="168" t="s">
        <v>346</v>
      </c>
      <c r="E138" s="169" t="s">
        <v>2405</v>
      </c>
      <c r="F138" s="170" t="s">
        <v>2406</v>
      </c>
      <c r="G138" s="171" t="s">
        <v>307</v>
      </c>
      <c r="H138" s="172">
        <v>104</v>
      </c>
      <c r="I138" s="173"/>
      <c r="J138" s="174">
        <f>ROUND(I138*H138,2)</f>
        <v>0</v>
      </c>
      <c r="K138" s="170" t="s">
        <v>213</v>
      </c>
      <c r="L138" s="175"/>
      <c r="M138" s="176" t="s">
        <v>19</v>
      </c>
      <c r="N138" s="177" t="s">
        <v>46</v>
      </c>
      <c r="P138" s="138">
        <f>O138*H138</f>
        <v>0</v>
      </c>
      <c r="Q138" s="138">
        <v>4.0000000000000003E-5</v>
      </c>
      <c r="R138" s="138">
        <f>Q138*H138</f>
        <v>4.1600000000000005E-3</v>
      </c>
      <c r="S138" s="138">
        <v>0</v>
      </c>
      <c r="T138" s="139">
        <f>S138*H138</f>
        <v>0</v>
      </c>
      <c r="AR138" s="140" t="s">
        <v>432</v>
      </c>
      <c r="AT138" s="140" t="s">
        <v>346</v>
      </c>
      <c r="AU138" s="140" t="s">
        <v>85</v>
      </c>
      <c r="AY138" s="18" t="s">
        <v>208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8" t="s">
        <v>83</v>
      </c>
      <c r="BK138" s="141">
        <f>ROUND(I138*H138,2)</f>
        <v>0</v>
      </c>
      <c r="BL138" s="18" t="s">
        <v>312</v>
      </c>
      <c r="BM138" s="140" t="s">
        <v>2407</v>
      </c>
    </row>
    <row r="139" spans="2:65" s="12" customFormat="1" x14ac:dyDescent="0.2">
      <c r="B139" s="146"/>
      <c r="D139" s="147" t="s">
        <v>218</v>
      </c>
      <c r="E139" s="148" t="s">
        <v>19</v>
      </c>
      <c r="F139" s="149" t="s">
        <v>2399</v>
      </c>
      <c r="H139" s="148" t="s">
        <v>19</v>
      </c>
      <c r="I139" s="150"/>
      <c r="L139" s="146"/>
      <c r="M139" s="151"/>
      <c r="T139" s="152"/>
      <c r="AT139" s="148" t="s">
        <v>218</v>
      </c>
      <c r="AU139" s="148" t="s">
        <v>85</v>
      </c>
      <c r="AV139" s="12" t="s">
        <v>83</v>
      </c>
      <c r="AW139" s="12" t="s">
        <v>35</v>
      </c>
      <c r="AX139" s="12" t="s">
        <v>75</v>
      </c>
      <c r="AY139" s="148" t="s">
        <v>208</v>
      </c>
    </row>
    <row r="140" spans="2:65" s="13" customFormat="1" x14ac:dyDescent="0.2">
      <c r="B140" s="153"/>
      <c r="D140" s="147" t="s">
        <v>218</v>
      </c>
      <c r="E140" s="154" t="s">
        <v>19</v>
      </c>
      <c r="F140" s="155" t="s">
        <v>2408</v>
      </c>
      <c r="H140" s="156">
        <v>104</v>
      </c>
      <c r="I140" s="157"/>
      <c r="L140" s="153"/>
      <c r="M140" s="158"/>
      <c r="T140" s="159"/>
      <c r="AT140" s="154" t="s">
        <v>218</v>
      </c>
      <c r="AU140" s="154" t="s">
        <v>85</v>
      </c>
      <c r="AV140" s="13" t="s">
        <v>85</v>
      </c>
      <c r="AW140" s="13" t="s">
        <v>35</v>
      </c>
      <c r="AX140" s="13" t="s">
        <v>75</v>
      </c>
      <c r="AY140" s="154" t="s">
        <v>208</v>
      </c>
    </row>
    <row r="141" spans="2:65" s="14" customFormat="1" x14ac:dyDescent="0.2">
      <c r="B141" s="160"/>
      <c r="D141" s="147" t="s">
        <v>218</v>
      </c>
      <c r="E141" s="161" t="s">
        <v>19</v>
      </c>
      <c r="F141" s="162" t="s">
        <v>221</v>
      </c>
      <c r="H141" s="163">
        <v>104</v>
      </c>
      <c r="I141" s="164"/>
      <c r="L141" s="160"/>
      <c r="M141" s="165"/>
      <c r="T141" s="166"/>
      <c r="AT141" s="161" t="s">
        <v>218</v>
      </c>
      <c r="AU141" s="161" t="s">
        <v>85</v>
      </c>
      <c r="AV141" s="14" t="s">
        <v>214</v>
      </c>
      <c r="AW141" s="14" t="s">
        <v>35</v>
      </c>
      <c r="AX141" s="14" t="s">
        <v>83</v>
      </c>
      <c r="AY141" s="161" t="s">
        <v>208</v>
      </c>
    </row>
    <row r="142" spans="2:65" s="1" customFormat="1" ht="15.75" customHeight="1" x14ac:dyDescent="0.2">
      <c r="B142" s="33"/>
      <c r="C142" s="168" t="s">
        <v>345</v>
      </c>
      <c r="D142" s="168" t="s">
        <v>346</v>
      </c>
      <c r="E142" s="169" t="s">
        <v>2409</v>
      </c>
      <c r="F142" s="170" t="s">
        <v>2410</v>
      </c>
      <c r="G142" s="171" t="s">
        <v>307</v>
      </c>
      <c r="H142" s="172">
        <v>145</v>
      </c>
      <c r="I142" s="173"/>
      <c r="J142" s="174">
        <f>ROUND(I142*H142,2)</f>
        <v>0</v>
      </c>
      <c r="K142" s="170" t="s">
        <v>213</v>
      </c>
      <c r="L142" s="175"/>
      <c r="M142" s="176" t="s">
        <v>19</v>
      </c>
      <c r="N142" s="177" t="s">
        <v>46</v>
      </c>
      <c r="P142" s="138">
        <f>O142*H142</f>
        <v>0</v>
      </c>
      <c r="Q142" s="138">
        <v>4.0000000000000003E-5</v>
      </c>
      <c r="R142" s="138">
        <f>Q142*H142</f>
        <v>5.8000000000000005E-3</v>
      </c>
      <c r="S142" s="138">
        <v>0</v>
      </c>
      <c r="T142" s="139">
        <f>S142*H142</f>
        <v>0</v>
      </c>
      <c r="AR142" s="140" t="s">
        <v>432</v>
      </c>
      <c r="AT142" s="140" t="s">
        <v>346</v>
      </c>
      <c r="AU142" s="140" t="s">
        <v>85</v>
      </c>
      <c r="AY142" s="18" t="s">
        <v>208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8" t="s">
        <v>83</v>
      </c>
      <c r="BK142" s="141">
        <f>ROUND(I142*H142,2)</f>
        <v>0</v>
      </c>
      <c r="BL142" s="18" t="s">
        <v>312</v>
      </c>
      <c r="BM142" s="140" t="s">
        <v>2411</v>
      </c>
    </row>
    <row r="143" spans="2:65" s="12" customFormat="1" x14ac:dyDescent="0.2">
      <c r="B143" s="146"/>
      <c r="D143" s="147" t="s">
        <v>218</v>
      </c>
      <c r="E143" s="148" t="s">
        <v>19</v>
      </c>
      <c r="F143" s="149" t="s">
        <v>2399</v>
      </c>
      <c r="H143" s="148" t="s">
        <v>19</v>
      </c>
      <c r="I143" s="150"/>
      <c r="L143" s="146"/>
      <c r="M143" s="151"/>
      <c r="T143" s="152"/>
      <c r="AT143" s="148" t="s">
        <v>218</v>
      </c>
      <c r="AU143" s="148" t="s">
        <v>85</v>
      </c>
      <c r="AV143" s="12" t="s">
        <v>83</v>
      </c>
      <c r="AW143" s="12" t="s">
        <v>35</v>
      </c>
      <c r="AX143" s="12" t="s">
        <v>75</v>
      </c>
      <c r="AY143" s="148" t="s">
        <v>208</v>
      </c>
    </row>
    <row r="144" spans="2:65" s="13" customFormat="1" x14ac:dyDescent="0.2">
      <c r="B144" s="153"/>
      <c r="D144" s="147" t="s">
        <v>218</v>
      </c>
      <c r="E144" s="154" t="s">
        <v>19</v>
      </c>
      <c r="F144" s="155" t="s">
        <v>2412</v>
      </c>
      <c r="H144" s="156">
        <v>145</v>
      </c>
      <c r="I144" s="157"/>
      <c r="L144" s="153"/>
      <c r="M144" s="158"/>
      <c r="T144" s="159"/>
      <c r="AT144" s="154" t="s">
        <v>218</v>
      </c>
      <c r="AU144" s="154" t="s">
        <v>85</v>
      </c>
      <c r="AV144" s="13" t="s">
        <v>85</v>
      </c>
      <c r="AW144" s="13" t="s">
        <v>35</v>
      </c>
      <c r="AX144" s="13" t="s">
        <v>75</v>
      </c>
      <c r="AY144" s="154" t="s">
        <v>208</v>
      </c>
    </row>
    <row r="145" spans="2:65" s="14" customFormat="1" x14ac:dyDescent="0.2">
      <c r="B145" s="160"/>
      <c r="D145" s="147" t="s">
        <v>218</v>
      </c>
      <c r="E145" s="161" t="s">
        <v>19</v>
      </c>
      <c r="F145" s="162" t="s">
        <v>221</v>
      </c>
      <c r="H145" s="163">
        <v>145</v>
      </c>
      <c r="I145" s="164"/>
      <c r="L145" s="160"/>
      <c r="M145" s="165"/>
      <c r="T145" s="166"/>
      <c r="AT145" s="161" t="s">
        <v>218</v>
      </c>
      <c r="AU145" s="161" t="s">
        <v>85</v>
      </c>
      <c r="AV145" s="14" t="s">
        <v>214</v>
      </c>
      <c r="AW145" s="14" t="s">
        <v>35</v>
      </c>
      <c r="AX145" s="14" t="s">
        <v>83</v>
      </c>
      <c r="AY145" s="161" t="s">
        <v>208</v>
      </c>
    </row>
    <row r="146" spans="2:65" s="1" customFormat="1" ht="24.75" customHeight="1" x14ac:dyDescent="0.2">
      <c r="B146" s="33"/>
      <c r="C146" s="129" t="s">
        <v>7</v>
      </c>
      <c r="D146" s="129" t="s">
        <v>210</v>
      </c>
      <c r="E146" s="130" t="s">
        <v>2413</v>
      </c>
      <c r="F146" s="131" t="s">
        <v>2414</v>
      </c>
      <c r="G146" s="132" t="s">
        <v>123</v>
      </c>
      <c r="H146" s="133">
        <v>200</v>
      </c>
      <c r="I146" s="134"/>
      <c r="J146" s="135">
        <f>ROUND(I146*H146,2)</f>
        <v>0</v>
      </c>
      <c r="K146" s="131" t="s">
        <v>213</v>
      </c>
      <c r="L146" s="33"/>
      <c r="M146" s="136" t="s">
        <v>19</v>
      </c>
      <c r="N146" s="137" t="s">
        <v>46</v>
      </c>
      <c r="P146" s="138">
        <f>O146*H146</f>
        <v>0</v>
      </c>
      <c r="Q146" s="138">
        <v>0</v>
      </c>
      <c r="R146" s="138">
        <f>Q146*H146</f>
        <v>0</v>
      </c>
      <c r="S146" s="138">
        <v>0</v>
      </c>
      <c r="T146" s="139">
        <f>S146*H146</f>
        <v>0</v>
      </c>
      <c r="AR146" s="140" t="s">
        <v>312</v>
      </c>
      <c r="AT146" s="140" t="s">
        <v>210</v>
      </c>
      <c r="AU146" s="140" t="s">
        <v>85</v>
      </c>
      <c r="AY146" s="18" t="s">
        <v>208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8" t="s">
        <v>83</v>
      </c>
      <c r="BK146" s="141">
        <f>ROUND(I146*H146,2)</f>
        <v>0</v>
      </c>
      <c r="BL146" s="18" t="s">
        <v>312</v>
      </c>
      <c r="BM146" s="140" t="s">
        <v>2415</v>
      </c>
    </row>
    <row r="147" spans="2:65" s="1" customFormat="1" x14ac:dyDescent="0.2">
      <c r="B147" s="33"/>
      <c r="D147" s="142" t="s">
        <v>216</v>
      </c>
      <c r="F147" s="143" t="s">
        <v>2416</v>
      </c>
      <c r="I147" s="144"/>
      <c r="L147" s="33"/>
      <c r="M147" s="145"/>
      <c r="T147" s="54"/>
      <c r="AT147" s="18" t="s">
        <v>216</v>
      </c>
      <c r="AU147" s="18" t="s">
        <v>85</v>
      </c>
    </row>
    <row r="148" spans="2:65" s="1" customFormat="1" ht="15.75" customHeight="1" x14ac:dyDescent="0.2">
      <c r="B148" s="33"/>
      <c r="C148" s="168" t="s">
        <v>356</v>
      </c>
      <c r="D148" s="168" t="s">
        <v>346</v>
      </c>
      <c r="E148" s="169" t="s">
        <v>2417</v>
      </c>
      <c r="F148" s="170" t="s">
        <v>2418</v>
      </c>
      <c r="G148" s="171" t="s">
        <v>123</v>
      </c>
      <c r="H148" s="172">
        <v>230</v>
      </c>
      <c r="I148" s="173"/>
      <c r="J148" s="174">
        <f>ROUND(I148*H148,2)</f>
        <v>0</v>
      </c>
      <c r="K148" s="170" t="s">
        <v>213</v>
      </c>
      <c r="L148" s="175"/>
      <c r="M148" s="176" t="s">
        <v>19</v>
      </c>
      <c r="N148" s="177" t="s">
        <v>46</v>
      </c>
      <c r="P148" s="138">
        <f>O148*H148</f>
        <v>0</v>
      </c>
      <c r="Q148" s="138">
        <v>6.9999999999999994E-5</v>
      </c>
      <c r="R148" s="138">
        <f>Q148*H148</f>
        <v>1.61E-2</v>
      </c>
      <c r="S148" s="138">
        <v>0</v>
      </c>
      <c r="T148" s="139">
        <f>S148*H148</f>
        <v>0</v>
      </c>
      <c r="AR148" s="140" t="s">
        <v>432</v>
      </c>
      <c r="AT148" s="140" t="s">
        <v>346</v>
      </c>
      <c r="AU148" s="140" t="s">
        <v>85</v>
      </c>
      <c r="AY148" s="18" t="s">
        <v>208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8" t="s">
        <v>83</v>
      </c>
      <c r="BK148" s="141">
        <f>ROUND(I148*H148,2)</f>
        <v>0</v>
      </c>
      <c r="BL148" s="18" t="s">
        <v>312</v>
      </c>
      <c r="BM148" s="140" t="s">
        <v>2419</v>
      </c>
    </row>
    <row r="149" spans="2:65" s="12" customFormat="1" x14ac:dyDescent="0.2">
      <c r="B149" s="146"/>
      <c r="D149" s="147" t="s">
        <v>218</v>
      </c>
      <c r="E149" s="148" t="s">
        <v>19</v>
      </c>
      <c r="F149" s="149" t="s">
        <v>2399</v>
      </c>
      <c r="H149" s="148" t="s">
        <v>19</v>
      </c>
      <c r="I149" s="150"/>
      <c r="L149" s="146"/>
      <c r="M149" s="151"/>
      <c r="T149" s="152"/>
      <c r="AT149" s="148" t="s">
        <v>218</v>
      </c>
      <c r="AU149" s="148" t="s">
        <v>85</v>
      </c>
      <c r="AV149" s="12" t="s">
        <v>83</v>
      </c>
      <c r="AW149" s="12" t="s">
        <v>35</v>
      </c>
      <c r="AX149" s="12" t="s">
        <v>75</v>
      </c>
      <c r="AY149" s="148" t="s">
        <v>208</v>
      </c>
    </row>
    <row r="150" spans="2:65" s="13" customFormat="1" x14ac:dyDescent="0.2">
      <c r="B150" s="153"/>
      <c r="D150" s="147" t="s">
        <v>218</v>
      </c>
      <c r="E150" s="154" t="s">
        <v>19</v>
      </c>
      <c r="F150" s="155" t="s">
        <v>2420</v>
      </c>
      <c r="H150" s="156">
        <v>200</v>
      </c>
      <c r="I150" s="157"/>
      <c r="L150" s="153"/>
      <c r="M150" s="158"/>
      <c r="T150" s="159"/>
      <c r="AT150" s="154" t="s">
        <v>218</v>
      </c>
      <c r="AU150" s="154" t="s">
        <v>85</v>
      </c>
      <c r="AV150" s="13" t="s">
        <v>85</v>
      </c>
      <c r="AW150" s="13" t="s">
        <v>35</v>
      </c>
      <c r="AX150" s="13" t="s">
        <v>75</v>
      </c>
      <c r="AY150" s="154" t="s">
        <v>208</v>
      </c>
    </row>
    <row r="151" spans="2:65" s="14" customFormat="1" x14ac:dyDescent="0.2">
      <c r="B151" s="160"/>
      <c r="D151" s="147" t="s">
        <v>218</v>
      </c>
      <c r="E151" s="161" t="s">
        <v>19</v>
      </c>
      <c r="F151" s="162" t="s">
        <v>221</v>
      </c>
      <c r="H151" s="163">
        <v>200</v>
      </c>
      <c r="I151" s="164"/>
      <c r="L151" s="160"/>
      <c r="M151" s="165"/>
      <c r="T151" s="166"/>
      <c r="AT151" s="161" t="s">
        <v>218</v>
      </c>
      <c r="AU151" s="161" t="s">
        <v>85</v>
      </c>
      <c r="AV151" s="14" t="s">
        <v>214</v>
      </c>
      <c r="AW151" s="14" t="s">
        <v>35</v>
      </c>
      <c r="AX151" s="14" t="s">
        <v>83</v>
      </c>
      <c r="AY151" s="161" t="s">
        <v>208</v>
      </c>
    </row>
    <row r="152" spans="2:65" s="13" customFormat="1" x14ac:dyDescent="0.2">
      <c r="B152" s="153"/>
      <c r="D152" s="147" t="s">
        <v>218</v>
      </c>
      <c r="F152" s="155" t="s">
        <v>2421</v>
      </c>
      <c r="H152" s="156">
        <v>230</v>
      </c>
      <c r="I152" s="157"/>
      <c r="L152" s="153"/>
      <c r="M152" s="158"/>
      <c r="T152" s="159"/>
      <c r="AT152" s="154" t="s">
        <v>218</v>
      </c>
      <c r="AU152" s="154" t="s">
        <v>85</v>
      </c>
      <c r="AV152" s="13" t="s">
        <v>85</v>
      </c>
      <c r="AW152" s="13" t="s">
        <v>4</v>
      </c>
      <c r="AX152" s="13" t="s">
        <v>83</v>
      </c>
      <c r="AY152" s="154" t="s">
        <v>208</v>
      </c>
    </row>
    <row r="153" spans="2:65" s="1" customFormat="1" ht="24.75" customHeight="1" x14ac:dyDescent="0.2">
      <c r="B153" s="33"/>
      <c r="C153" s="129" t="s">
        <v>366</v>
      </c>
      <c r="D153" s="129" t="s">
        <v>210</v>
      </c>
      <c r="E153" s="130" t="s">
        <v>2422</v>
      </c>
      <c r="F153" s="131" t="s">
        <v>2423</v>
      </c>
      <c r="G153" s="132" t="s">
        <v>123</v>
      </c>
      <c r="H153" s="133">
        <v>270</v>
      </c>
      <c r="I153" s="134"/>
      <c r="J153" s="135">
        <f>ROUND(I153*H153,2)</f>
        <v>0</v>
      </c>
      <c r="K153" s="131" t="s">
        <v>213</v>
      </c>
      <c r="L153" s="33"/>
      <c r="M153" s="136" t="s">
        <v>19</v>
      </c>
      <c r="N153" s="137" t="s">
        <v>46</v>
      </c>
      <c r="P153" s="138">
        <f>O153*H153</f>
        <v>0</v>
      </c>
      <c r="Q153" s="138">
        <v>0</v>
      </c>
      <c r="R153" s="138">
        <f>Q153*H153</f>
        <v>0</v>
      </c>
      <c r="S153" s="138">
        <v>0</v>
      </c>
      <c r="T153" s="139">
        <f>S153*H153</f>
        <v>0</v>
      </c>
      <c r="AR153" s="140" t="s">
        <v>312</v>
      </c>
      <c r="AT153" s="140" t="s">
        <v>210</v>
      </c>
      <c r="AU153" s="140" t="s">
        <v>85</v>
      </c>
      <c r="AY153" s="18" t="s">
        <v>208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8" t="s">
        <v>83</v>
      </c>
      <c r="BK153" s="141">
        <f>ROUND(I153*H153,2)</f>
        <v>0</v>
      </c>
      <c r="BL153" s="18" t="s">
        <v>312</v>
      </c>
      <c r="BM153" s="140" t="s">
        <v>2424</v>
      </c>
    </row>
    <row r="154" spans="2:65" s="1" customFormat="1" x14ac:dyDescent="0.2">
      <c r="B154" s="33"/>
      <c r="D154" s="142" t="s">
        <v>216</v>
      </c>
      <c r="F154" s="143" t="s">
        <v>2425</v>
      </c>
      <c r="I154" s="144"/>
      <c r="L154" s="33"/>
      <c r="M154" s="145"/>
      <c r="T154" s="54"/>
      <c r="AT154" s="18" t="s">
        <v>216</v>
      </c>
      <c r="AU154" s="18" t="s">
        <v>85</v>
      </c>
    </row>
    <row r="155" spans="2:65" s="1" customFormat="1" ht="15.75" customHeight="1" x14ac:dyDescent="0.2">
      <c r="B155" s="33"/>
      <c r="C155" s="168" t="s">
        <v>375</v>
      </c>
      <c r="D155" s="168" t="s">
        <v>346</v>
      </c>
      <c r="E155" s="169" t="s">
        <v>2426</v>
      </c>
      <c r="F155" s="170" t="s">
        <v>2427</v>
      </c>
      <c r="G155" s="171" t="s">
        <v>123</v>
      </c>
      <c r="H155" s="172">
        <v>310.5</v>
      </c>
      <c r="I155" s="173"/>
      <c r="J155" s="174">
        <f>ROUND(I155*H155,2)</f>
        <v>0</v>
      </c>
      <c r="K155" s="170" t="s">
        <v>213</v>
      </c>
      <c r="L155" s="175"/>
      <c r="M155" s="176" t="s">
        <v>19</v>
      </c>
      <c r="N155" s="177" t="s">
        <v>46</v>
      </c>
      <c r="P155" s="138">
        <f>O155*H155</f>
        <v>0</v>
      </c>
      <c r="Q155" s="138">
        <v>1E-4</v>
      </c>
      <c r="R155" s="138">
        <f>Q155*H155</f>
        <v>3.1050000000000001E-2</v>
      </c>
      <c r="S155" s="138">
        <v>0</v>
      </c>
      <c r="T155" s="139">
        <f>S155*H155</f>
        <v>0</v>
      </c>
      <c r="AR155" s="140" t="s">
        <v>432</v>
      </c>
      <c r="AT155" s="140" t="s">
        <v>346</v>
      </c>
      <c r="AU155" s="140" t="s">
        <v>85</v>
      </c>
      <c r="AY155" s="18" t="s">
        <v>208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8" t="s">
        <v>83</v>
      </c>
      <c r="BK155" s="141">
        <f>ROUND(I155*H155,2)</f>
        <v>0</v>
      </c>
      <c r="BL155" s="18" t="s">
        <v>312</v>
      </c>
      <c r="BM155" s="140" t="s">
        <v>2428</v>
      </c>
    </row>
    <row r="156" spans="2:65" s="12" customFormat="1" x14ac:dyDescent="0.2">
      <c r="B156" s="146"/>
      <c r="D156" s="147" t="s">
        <v>218</v>
      </c>
      <c r="E156" s="148" t="s">
        <v>19</v>
      </c>
      <c r="F156" s="149" t="s">
        <v>2399</v>
      </c>
      <c r="H156" s="148" t="s">
        <v>19</v>
      </c>
      <c r="I156" s="150"/>
      <c r="L156" s="146"/>
      <c r="M156" s="151"/>
      <c r="T156" s="152"/>
      <c r="AT156" s="148" t="s">
        <v>218</v>
      </c>
      <c r="AU156" s="148" t="s">
        <v>85</v>
      </c>
      <c r="AV156" s="12" t="s">
        <v>83</v>
      </c>
      <c r="AW156" s="12" t="s">
        <v>35</v>
      </c>
      <c r="AX156" s="12" t="s">
        <v>75</v>
      </c>
      <c r="AY156" s="148" t="s">
        <v>208</v>
      </c>
    </row>
    <row r="157" spans="2:65" s="13" customFormat="1" x14ac:dyDescent="0.2">
      <c r="B157" s="153"/>
      <c r="D157" s="147" t="s">
        <v>218</v>
      </c>
      <c r="E157" s="154" t="s">
        <v>19</v>
      </c>
      <c r="F157" s="155" t="s">
        <v>2429</v>
      </c>
      <c r="H157" s="156">
        <v>270</v>
      </c>
      <c r="I157" s="157"/>
      <c r="L157" s="153"/>
      <c r="M157" s="158"/>
      <c r="T157" s="159"/>
      <c r="AT157" s="154" t="s">
        <v>218</v>
      </c>
      <c r="AU157" s="154" t="s">
        <v>85</v>
      </c>
      <c r="AV157" s="13" t="s">
        <v>85</v>
      </c>
      <c r="AW157" s="13" t="s">
        <v>35</v>
      </c>
      <c r="AX157" s="13" t="s">
        <v>75</v>
      </c>
      <c r="AY157" s="154" t="s">
        <v>208</v>
      </c>
    </row>
    <row r="158" spans="2:65" s="14" customFormat="1" x14ac:dyDescent="0.2">
      <c r="B158" s="160"/>
      <c r="D158" s="147" t="s">
        <v>218</v>
      </c>
      <c r="E158" s="161" t="s">
        <v>19</v>
      </c>
      <c r="F158" s="162" t="s">
        <v>221</v>
      </c>
      <c r="H158" s="163">
        <v>270</v>
      </c>
      <c r="I158" s="164"/>
      <c r="L158" s="160"/>
      <c r="M158" s="165"/>
      <c r="T158" s="166"/>
      <c r="AT158" s="161" t="s">
        <v>218</v>
      </c>
      <c r="AU158" s="161" t="s">
        <v>85</v>
      </c>
      <c r="AV158" s="14" t="s">
        <v>214</v>
      </c>
      <c r="AW158" s="14" t="s">
        <v>35</v>
      </c>
      <c r="AX158" s="14" t="s">
        <v>83</v>
      </c>
      <c r="AY158" s="161" t="s">
        <v>208</v>
      </c>
    </row>
    <row r="159" spans="2:65" s="13" customFormat="1" x14ac:dyDescent="0.2">
      <c r="B159" s="153"/>
      <c r="D159" s="147" t="s">
        <v>218</v>
      </c>
      <c r="F159" s="155" t="s">
        <v>2430</v>
      </c>
      <c r="H159" s="156">
        <v>310.5</v>
      </c>
      <c r="I159" s="157"/>
      <c r="L159" s="153"/>
      <c r="M159" s="158"/>
      <c r="T159" s="159"/>
      <c r="AT159" s="154" t="s">
        <v>218</v>
      </c>
      <c r="AU159" s="154" t="s">
        <v>85</v>
      </c>
      <c r="AV159" s="13" t="s">
        <v>85</v>
      </c>
      <c r="AW159" s="13" t="s">
        <v>4</v>
      </c>
      <c r="AX159" s="13" t="s">
        <v>83</v>
      </c>
      <c r="AY159" s="154" t="s">
        <v>208</v>
      </c>
    </row>
    <row r="160" spans="2:65" s="1" customFormat="1" ht="24.75" customHeight="1" x14ac:dyDescent="0.2">
      <c r="B160" s="33"/>
      <c r="C160" s="129" t="s">
        <v>385</v>
      </c>
      <c r="D160" s="129" t="s">
        <v>210</v>
      </c>
      <c r="E160" s="130" t="s">
        <v>2431</v>
      </c>
      <c r="F160" s="131" t="s">
        <v>2432</v>
      </c>
      <c r="G160" s="132" t="s">
        <v>123</v>
      </c>
      <c r="H160" s="133">
        <v>1525</v>
      </c>
      <c r="I160" s="134"/>
      <c r="J160" s="135">
        <f>ROUND(I160*H160,2)</f>
        <v>0</v>
      </c>
      <c r="K160" s="131" t="s">
        <v>213</v>
      </c>
      <c r="L160" s="33"/>
      <c r="M160" s="136" t="s">
        <v>19</v>
      </c>
      <c r="N160" s="137" t="s">
        <v>46</v>
      </c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312</v>
      </c>
      <c r="AT160" s="140" t="s">
        <v>210</v>
      </c>
      <c r="AU160" s="140" t="s">
        <v>85</v>
      </c>
      <c r="AY160" s="18" t="s">
        <v>208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8" t="s">
        <v>83</v>
      </c>
      <c r="BK160" s="141">
        <f>ROUND(I160*H160,2)</f>
        <v>0</v>
      </c>
      <c r="BL160" s="18" t="s">
        <v>312</v>
      </c>
      <c r="BM160" s="140" t="s">
        <v>2433</v>
      </c>
    </row>
    <row r="161" spans="2:65" s="1" customFormat="1" x14ac:dyDescent="0.2">
      <c r="B161" s="33"/>
      <c r="D161" s="142" t="s">
        <v>216</v>
      </c>
      <c r="F161" s="143" t="s">
        <v>2434</v>
      </c>
      <c r="I161" s="144"/>
      <c r="L161" s="33"/>
      <c r="M161" s="145"/>
      <c r="T161" s="54"/>
      <c r="AT161" s="18" t="s">
        <v>216</v>
      </c>
      <c r="AU161" s="18" t="s">
        <v>85</v>
      </c>
    </row>
    <row r="162" spans="2:65" s="1" customFormat="1" ht="15.75" customHeight="1" x14ac:dyDescent="0.2">
      <c r="B162" s="33"/>
      <c r="C162" s="168" t="s">
        <v>391</v>
      </c>
      <c r="D162" s="168" t="s">
        <v>346</v>
      </c>
      <c r="E162" s="169" t="s">
        <v>2435</v>
      </c>
      <c r="F162" s="170" t="s">
        <v>2436</v>
      </c>
      <c r="G162" s="171" t="s">
        <v>123</v>
      </c>
      <c r="H162" s="172">
        <v>569.25</v>
      </c>
      <c r="I162" s="173"/>
      <c r="J162" s="174">
        <f>ROUND(I162*H162,2)</f>
        <v>0</v>
      </c>
      <c r="K162" s="170" t="s">
        <v>213</v>
      </c>
      <c r="L162" s="175"/>
      <c r="M162" s="176" t="s">
        <v>19</v>
      </c>
      <c r="N162" s="177" t="s">
        <v>46</v>
      </c>
      <c r="P162" s="138">
        <f>O162*H162</f>
        <v>0</v>
      </c>
      <c r="Q162" s="138">
        <v>1.2E-4</v>
      </c>
      <c r="R162" s="138">
        <f>Q162*H162</f>
        <v>6.8309999999999996E-2</v>
      </c>
      <c r="S162" s="138">
        <v>0</v>
      </c>
      <c r="T162" s="139">
        <f>S162*H162</f>
        <v>0</v>
      </c>
      <c r="AR162" s="140" t="s">
        <v>432</v>
      </c>
      <c r="AT162" s="140" t="s">
        <v>346</v>
      </c>
      <c r="AU162" s="140" t="s">
        <v>85</v>
      </c>
      <c r="AY162" s="18" t="s">
        <v>208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8" t="s">
        <v>83</v>
      </c>
      <c r="BK162" s="141">
        <f>ROUND(I162*H162,2)</f>
        <v>0</v>
      </c>
      <c r="BL162" s="18" t="s">
        <v>312</v>
      </c>
      <c r="BM162" s="140" t="s">
        <v>2437</v>
      </c>
    </row>
    <row r="163" spans="2:65" s="12" customFormat="1" x14ac:dyDescent="0.2">
      <c r="B163" s="146"/>
      <c r="D163" s="147" t="s">
        <v>218</v>
      </c>
      <c r="E163" s="148" t="s">
        <v>19</v>
      </c>
      <c r="F163" s="149" t="s">
        <v>2399</v>
      </c>
      <c r="H163" s="148" t="s">
        <v>19</v>
      </c>
      <c r="I163" s="150"/>
      <c r="L163" s="146"/>
      <c r="M163" s="151"/>
      <c r="T163" s="152"/>
      <c r="AT163" s="148" t="s">
        <v>218</v>
      </c>
      <c r="AU163" s="148" t="s">
        <v>85</v>
      </c>
      <c r="AV163" s="12" t="s">
        <v>83</v>
      </c>
      <c r="AW163" s="12" t="s">
        <v>35</v>
      </c>
      <c r="AX163" s="12" t="s">
        <v>75</v>
      </c>
      <c r="AY163" s="148" t="s">
        <v>208</v>
      </c>
    </row>
    <row r="164" spans="2:65" s="13" customFormat="1" x14ac:dyDescent="0.2">
      <c r="B164" s="153"/>
      <c r="D164" s="147" t="s">
        <v>218</v>
      </c>
      <c r="E164" s="154" t="s">
        <v>19</v>
      </c>
      <c r="F164" s="155" t="s">
        <v>2438</v>
      </c>
      <c r="H164" s="156">
        <v>495</v>
      </c>
      <c r="I164" s="157"/>
      <c r="L164" s="153"/>
      <c r="M164" s="158"/>
      <c r="T164" s="159"/>
      <c r="AT164" s="154" t="s">
        <v>218</v>
      </c>
      <c r="AU164" s="154" t="s">
        <v>85</v>
      </c>
      <c r="AV164" s="13" t="s">
        <v>85</v>
      </c>
      <c r="AW164" s="13" t="s">
        <v>35</v>
      </c>
      <c r="AX164" s="13" t="s">
        <v>75</v>
      </c>
      <c r="AY164" s="154" t="s">
        <v>208</v>
      </c>
    </row>
    <row r="165" spans="2:65" s="14" customFormat="1" x14ac:dyDescent="0.2">
      <c r="B165" s="160"/>
      <c r="D165" s="147" t="s">
        <v>218</v>
      </c>
      <c r="E165" s="161" t="s">
        <v>19</v>
      </c>
      <c r="F165" s="162" t="s">
        <v>221</v>
      </c>
      <c r="H165" s="163">
        <v>495</v>
      </c>
      <c r="I165" s="164"/>
      <c r="L165" s="160"/>
      <c r="M165" s="165"/>
      <c r="T165" s="166"/>
      <c r="AT165" s="161" t="s">
        <v>218</v>
      </c>
      <c r="AU165" s="161" t="s">
        <v>85</v>
      </c>
      <c r="AV165" s="14" t="s">
        <v>214</v>
      </c>
      <c r="AW165" s="14" t="s">
        <v>35</v>
      </c>
      <c r="AX165" s="14" t="s">
        <v>83</v>
      </c>
      <c r="AY165" s="161" t="s">
        <v>208</v>
      </c>
    </row>
    <row r="166" spans="2:65" s="13" customFormat="1" x14ac:dyDescent="0.2">
      <c r="B166" s="153"/>
      <c r="D166" s="147" t="s">
        <v>218</v>
      </c>
      <c r="F166" s="155" t="s">
        <v>2439</v>
      </c>
      <c r="H166" s="156">
        <v>569.25</v>
      </c>
      <c r="I166" s="157"/>
      <c r="L166" s="153"/>
      <c r="M166" s="158"/>
      <c r="T166" s="159"/>
      <c r="AT166" s="154" t="s">
        <v>218</v>
      </c>
      <c r="AU166" s="154" t="s">
        <v>85</v>
      </c>
      <c r="AV166" s="13" t="s">
        <v>85</v>
      </c>
      <c r="AW166" s="13" t="s">
        <v>4</v>
      </c>
      <c r="AX166" s="13" t="s">
        <v>83</v>
      </c>
      <c r="AY166" s="154" t="s">
        <v>208</v>
      </c>
    </row>
    <row r="167" spans="2:65" s="1" customFormat="1" ht="15.75" customHeight="1" x14ac:dyDescent="0.2">
      <c r="B167" s="33"/>
      <c r="C167" s="168" t="s">
        <v>397</v>
      </c>
      <c r="D167" s="168" t="s">
        <v>346</v>
      </c>
      <c r="E167" s="169" t="s">
        <v>2440</v>
      </c>
      <c r="F167" s="170" t="s">
        <v>2441</v>
      </c>
      <c r="G167" s="171" t="s">
        <v>123</v>
      </c>
      <c r="H167" s="172">
        <v>1184.5</v>
      </c>
      <c r="I167" s="173"/>
      <c r="J167" s="174">
        <f>ROUND(I167*H167,2)</f>
        <v>0</v>
      </c>
      <c r="K167" s="170" t="s">
        <v>213</v>
      </c>
      <c r="L167" s="175"/>
      <c r="M167" s="176" t="s">
        <v>19</v>
      </c>
      <c r="N167" s="177" t="s">
        <v>46</v>
      </c>
      <c r="P167" s="138">
        <f>O167*H167</f>
        <v>0</v>
      </c>
      <c r="Q167" s="138">
        <v>1.7000000000000001E-4</v>
      </c>
      <c r="R167" s="138">
        <f>Q167*H167</f>
        <v>0.20136500000000002</v>
      </c>
      <c r="S167" s="138">
        <v>0</v>
      </c>
      <c r="T167" s="139">
        <f>S167*H167</f>
        <v>0</v>
      </c>
      <c r="AR167" s="140" t="s">
        <v>432</v>
      </c>
      <c r="AT167" s="140" t="s">
        <v>346</v>
      </c>
      <c r="AU167" s="140" t="s">
        <v>85</v>
      </c>
      <c r="AY167" s="18" t="s">
        <v>208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8" t="s">
        <v>83</v>
      </c>
      <c r="BK167" s="141">
        <f>ROUND(I167*H167,2)</f>
        <v>0</v>
      </c>
      <c r="BL167" s="18" t="s">
        <v>312</v>
      </c>
      <c r="BM167" s="140" t="s">
        <v>2442</v>
      </c>
    </row>
    <row r="168" spans="2:65" s="12" customFormat="1" x14ac:dyDescent="0.2">
      <c r="B168" s="146"/>
      <c r="D168" s="147" t="s">
        <v>218</v>
      </c>
      <c r="E168" s="148" t="s">
        <v>19</v>
      </c>
      <c r="F168" s="149" t="s">
        <v>2399</v>
      </c>
      <c r="H168" s="148" t="s">
        <v>19</v>
      </c>
      <c r="I168" s="150"/>
      <c r="L168" s="146"/>
      <c r="M168" s="151"/>
      <c r="T168" s="152"/>
      <c r="AT168" s="148" t="s">
        <v>218</v>
      </c>
      <c r="AU168" s="148" t="s">
        <v>85</v>
      </c>
      <c r="AV168" s="12" t="s">
        <v>83</v>
      </c>
      <c r="AW168" s="12" t="s">
        <v>35</v>
      </c>
      <c r="AX168" s="12" t="s">
        <v>75</v>
      </c>
      <c r="AY168" s="148" t="s">
        <v>208</v>
      </c>
    </row>
    <row r="169" spans="2:65" s="13" customFormat="1" x14ac:dyDescent="0.2">
      <c r="B169" s="153"/>
      <c r="D169" s="147" t="s">
        <v>218</v>
      </c>
      <c r="E169" s="154" t="s">
        <v>19</v>
      </c>
      <c r="F169" s="155" t="s">
        <v>2443</v>
      </c>
      <c r="H169" s="156">
        <v>1030</v>
      </c>
      <c r="I169" s="157"/>
      <c r="L169" s="153"/>
      <c r="M169" s="158"/>
      <c r="T169" s="159"/>
      <c r="AT169" s="154" t="s">
        <v>218</v>
      </c>
      <c r="AU169" s="154" t="s">
        <v>85</v>
      </c>
      <c r="AV169" s="13" t="s">
        <v>85</v>
      </c>
      <c r="AW169" s="13" t="s">
        <v>35</v>
      </c>
      <c r="AX169" s="13" t="s">
        <v>75</v>
      </c>
      <c r="AY169" s="154" t="s">
        <v>208</v>
      </c>
    </row>
    <row r="170" spans="2:65" s="14" customFormat="1" x14ac:dyDescent="0.2">
      <c r="B170" s="160"/>
      <c r="D170" s="147" t="s">
        <v>218</v>
      </c>
      <c r="E170" s="161" t="s">
        <v>19</v>
      </c>
      <c r="F170" s="162" t="s">
        <v>221</v>
      </c>
      <c r="H170" s="163">
        <v>1030</v>
      </c>
      <c r="I170" s="164"/>
      <c r="L170" s="160"/>
      <c r="M170" s="165"/>
      <c r="T170" s="166"/>
      <c r="AT170" s="161" t="s">
        <v>218</v>
      </c>
      <c r="AU170" s="161" t="s">
        <v>85</v>
      </c>
      <c r="AV170" s="14" t="s">
        <v>214</v>
      </c>
      <c r="AW170" s="14" t="s">
        <v>35</v>
      </c>
      <c r="AX170" s="14" t="s">
        <v>83</v>
      </c>
      <c r="AY170" s="161" t="s">
        <v>208</v>
      </c>
    </row>
    <row r="171" spans="2:65" s="13" customFormat="1" x14ac:dyDescent="0.2">
      <c r="B171" s="153"/>
      <c r="D171" s="147" t="s">
        <v>218</v>
      </c>
      <c r="F171" s="155" t="s">
        <v>2444</v>
      </c>
      <c r="H171" s="156">
        <v>1184.5</v>
      </c>
      <c r="I171" s="157"/>
      <c r="L171" s="153"/>
      <c r="M171" s="158"/>
      <c r="T171" s="159"/>
      <c r="AT171" s="154" t="s">
        <v>218</v>
      </c>
      <c r="AU171" s="154" t="s">
        <v>85</v>
      </c>
      <c r="AV171" s="13" t="s">
        <v>85</v>
      </c>
      <c r="AW171" s="13" t="s">
        <v>4</v>
      </c>
      <c r="AX171" s="13" t="s">
        <v>83</v>
      </c>
      <c r="AY171" s="154" t="s">
        <v>208</v>
      </c>
    </row>
    <row r="172" spans="2:65" s="1" customFormat="1" ht="24.75" customHeight="1" x14ac:dyDescent="0.2">
      <c r="B172" s="33"/>
      <c r="C172" s="129" t="s">
        <v>403</v>
      </c>
      <c r="D172" s="129" t="s">
        <v>210</v>
      </c>
      <c r="E172" s="130" t="s">
        <v>2445</v>
      </c>
      <c r="F172" s="131" t="s">
        <v>2446</v>
      </c>
      <c r="G172" s="132" t="s">
        <v>123</v>
      </c>
      <c r="H172" s="133">
        <v>20</v>
      </c>
      <c r="I172" s="134"/>
      <c r="J172" s="135">
        <f>ROUND(I172*H172,2)</f>
        <v>0</v>
      </c>
      <c r="K172" s="131" t="s">
        <v>213</v>
      </c>
      <c r="L172" s="33"/>
      <c r="M172" s="136" t="s">
        <v>19</v>
      </c>
      <c r="N172" s="137" t="s">
        <v>46</v>
      </c>
      <c r="P172" s="138">
        <f>O172*H172</f>
        <v>0</v>
      </c>
      <c r="Q172" s="138">
        <v>0</v>
      </c>
      <c r="R172" s="138">
        <f>Q172*H172</f>
        <v>0</v>
      </c>
      <c r="S172" s="138">
        <v>0</v>
      </c>
      <c r="T172" s="139">
        <f>S172*H172</f>
        <v>0</v>
      </c>
      <c r="AR172" s="140" t="s">
        <v>312</v>
      </c>
      <c r="AT172" s="140" t="s">
        <v>210</v>
      </c>
      <c r="AU172" s="140" t="s">
        <v>85</v>
      </c>
      <c r="AY172" s="18" t="s">
        <v>208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8" t="s">
        <v>83</v>
      </c>
      <c r="BK172" s="141">
        <f>ROUND(I172*H172,2)</f>
        <v>0</v>
      </c>
      <c r="BL172" s="18" t="s">
        <v>312</v>
      </c>
      <c r="BM172" s="140" t="s">
        <v>2447</v>
      </c>
    </row>
    <row r="173" spans="2:65" s="1" customFormat="1" x14ac:dyDescent="0.2">
      <c r="B173" s="33"/>
      <c r="D173" s="142" t="s">
        <v>216</v>
      </c>
      <c r="F173" s="143" t="s">
        <v>2448</v>
      </c>
      <c r="I173" s="144"/>
      <c r="L173" s="33"/>
      <c r="M173" s="145"/>
      <c r="T173" s="54"/>
      <c r="AT173" s="18" t="s">
        <v>216</v>
      </c>
      <c r="AU173" s="18" t="s">
        <v>85</v>
      </c>
    </row>
    <row r="174" spans="2:65" s="1" customFormat="1" ht="15.75" customHeight="1" x14ac:dyDescent="0.2">
      <c r="B174" s="33"/>
      <c r="C174" s="168" t="s">
        <v>410</v>
      </c>
      <c r="D174" s="168" t="s">
        <v>346</v>
      </c>
      <c r="E174" s="169" t="s">
        <v>2449</v>
      </c>
      <c r="F174" s="170" t="s">
        <v>2450</v>
      </c>
      <c r="G174" s="171" t="s">
        <v>123</v>
      </c>
      <c r="H174" s="172">
        <v>23</v>
      </c>
      <c r="I174" s="173"/>
      <c r="J174" s="174">
        <f>ROUND(I174*H174,2)</f>
        <v>0</v>
      </c>
      <c r="K174" s="170" t="s">
        <v>213</v>
      </c>
      <c r="L174" s="175"/>
      <c r="M174" s="176" t="s">
        <v>19</v>
      </c>
      <c r="N174" s="177" t="s">
        <v>46</v>
      </c>
      <c r="P174" s="138">
        <f>O174*H174</f>
        <v>0</v>
      </c>
      <c r="Q174" s="138">
        <v>6.4000000000000005E-4</v>
      </c>
      <c r="R174" s="138">
        <f>Q174*H174</f>
        <v>1.472E-2</v>
      </c>
      <c r="S174" s="138">
        <v>0</v>
      </c>
      <c r="T174" s="139">
        <f>S174*H174</f>
        <v>0</v>
      </c>
      <c r="AR174" s="140" t="s">
        <v>432</v>
      </c>
      <c r="AT174" s="140" t="s">
        <v>346</v>
      </c>
      <c r="AU174" s="140" t="s">
        <v>85</v>
      </c>
      <c r="AY174" s="18" t="s">
        <v>208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8" t="s">
        <v>83</v>
      </c>
      <c r="BK174" s="141">
        <f>ROUND(I174*H174,2)</f>
        <v>0</v>
      </c>
      <c r="BL174" s="18" t="s">
        <v>312</v>
      </c>
      <c r="BM174" s="140" t="s">
        <v>2451</v>
      </c>
    </row>
    <row r="175" spans="2:65" s="12" customFormat="1" x14ac:dyDescent="0.2">
      <c r="B175" s="146"/>
      <c r="D175" s="147" t="s">
        <v>218</v>
      </c>
      <c r="E175" s="148" t="s">
        <v>19</v>
      </c>
      <c r="F175" s="149" t="s">
        <v>2399</v>
      </c>
      <c r="H175" s="148" t="s">
        <v>19</v>
      </c>
      <c r="I175" s="150"/>
      <c r="L175" s="146"/>
      <c r="M175" s="151"/>
      <c r="T175" s="152"/>
      <c r="AT175" s="148" t="s">
        <v>218</v>
      </c>
      <c r="AU175" s="148" t="s">
        <v>85</v>
      </c>
      <c r="AV175" s="12" t="s">
        <v>83</v>
      </c>
      <c r="AW175" s="12" t="s">
        <v>35</v>
      </c>
      <c r="AX175" s="12" t="s">
        <v>75</v>
      </c>
      <c r="AY175" s="148" t="s">
        <v>208</v>
      </c>
    </row>
    <row r="176" spans="2:65" s="13" customFormat="1" x14ac:dyDescent="0.2">
      <c r="B176" s="153"/>
      <c r="D176" s="147" t="s">
        <v>218</v>
      </c>
      <c r="E176" s="154" t="s">
        <v>19</v>
      </c>
      <c r="F176" s="155" t="s">
        <v>2452</v>
      </c>
      <c r="H176" s="156">
        <v>20</v>
      </c>
      <c r="I176" s="157"/>
      <c r="L176" s="153"/>
      <c r="M176" s="158"/>
      <c r="T176" s="159"/>
      <c r="AT176" s="154" t="s">
        <v>218</v>
      </c>
      <c r="AU176" s="154" t="s">
        <v>85</v>
      </c>
      <c r="AV176" s="13" t="s">
        <v>85</v>
      </c>
      <c r="AW176" s="13" t="s">
        <v>35</v>
      </c>
      <c r="AX176" s="13" t="s">
        <v>75</v>
      </c>
      <c r="AY176" s="154" t="s">
        <v>208</v>
      </c>
    </row>
    <row r="177" spans="2:65" s="14" customFormat="1" x14ac:dyDescent="0.2">
      <c r="B177" s="160"/>
      <c r="D177" s="147" t="s">
        <v>218</v>
      </c>
      <c r="E177" s="161" t="s">
        <v>19</v>
      </c>
      <c r="F177" s="162" t="s">
        <v>221</v>
      </c>
      <c r="H177" s="163">
        <v>20</v>
      </c>
      <c r="I177" s="164"/>
      <c r="L177" s="160"/>
      <c r="M177" s="165"/>
      <c r="T177" s="166"/>
      <c r="AT177" s="161" t="s">
        <v>218</v>
      </c>
      <c r="AU177" s="161" t="s">
        <v>85</v>
      </c>
      <c r="AV177" s="14" t="s">
        <v>214</v>
      </c>
      <c r="AW177" s="14" t="s">
        <v>35</v>
      </c>
      <c r="AX177" s="14" t="s">
        <v>83</v>
      </c>
      <c r="AY177" s="161" t="s">
        <v>208</v>
      </c>
    </row>
    <row r="178" spans="2:65" s="13" customFormat="1" x14ac:dyDescent="0.2">
      <c r="B178" s="153"/>
      <c r="D178" s="147" t="s">
        <v>218</v>
      </c>
      <c r="F178" s="155" t="s">
        <v>2453</v>
      </c>
      <c r="H178" s="156">
        <v>23</v>
      </c>
      <c r="I178" s="157"/>
      <c r="L178" s="153"/>
      <c r="M178" s="158"/>
      <c r="T178" s="159"/>
      <c r="AT178" s="154" t="s">
        <v>218</v>
      </c>
      <c r="AU178" s="154" t="s">
        <v>85</v>
      </c>
      <c r="AV178" s="13" t="s">
        <v>85</v>
      </c>
      <c r="AW178" s="13" t="s">
        <v>4</v>
      </c>
      <c r="AX178" s="13" t="s">
        <v>83</v>
      </c>
      <c r="AY178" s="154" t="s">
        <v>208</v>
      </c>
    </row>
    <row r="179" spans="2:65" s="1" customFormat="1" ht="24.75" customHeight="1" x14ac:dyDescent="0.2">
      <c r="B179" s="33"/>
      <c r="C179" s="129" t="s">
        <v>417</v>
      </c>
      <c r="D179" s="129" t="s">
        <v>210</v>
      </c>
      <c r="E179" s="130" t="s">
        <v>2454</v>
      </c>
      <c r="F179" s="131" t="s">
        <v>2455</v>
      </c>
      <c r="G179" s="132" t="s">
        <v>123</v>
      </c>
      <c r="H179" s="133">
        <v>100</v>
      </c>
      <c r="I179" s="134"/>
      <c r="J179" s="135">
        <f>ROUND(I179*H179,2)</f>
        <v>0</v>
      </c>
      <c r="K179" s="131" t="s">
        <v>213</v>
      </c>
      <c r="L179" s="33"/>
      <c r="M179" s="136" t="s">
        <v>19</v>
      </c>
      <c r="N179" s="137" t="s">
        <v>46</v>
      </c>
      <c r="P179" s="138">
        <f>O179*H179</f>
        <v>0</v>
      </c>
      <c r="Q179" s="138">
        <v>0</v>
      </c>
      <c r="R179" s="138">
        <f>Q179*H179</f>
        <v>0</v>
      </c>
      <c r="S179" s="138">
        <v>0</v>
      </c>
      <c r="T179" s="139">
        <f>S179*H179</f>
        <v>0</v>
      </c>
      <c r="AR179" s="140" t="s">
        <v>312</v>
      </c>
      <c r="AT179" s="140" t="s">
        <v>210</v>
      </c>
      <c r="AU179" s="140" t="s">
        <v>85</v>
      </c>
      <c r="AY179" s="18" t="s">
        <v>208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8" t="s">
        <v>83</v>
      </c>
      <c r="BK179" s="141">
        <f>ROUND(I179*H179,2)</f>
        <v>0</v>
      </c>
      <c r="BL179" s="18" t="s">
        <v>312</v>
      </c>
      <c r="BM179" s="140" t="s">
        <v>2456</v>
      </c>
    </row>
    <row r="180" spans="2:65" s="1" customFormat="1" x14ac:dyDescent="0.2">
      <c r="B180" s="33"/>
      <c r="D180" s="142" t="s">
        <v>216</v>
      </c>
      <c r="F180" s="143" t="s">
        <v>2457</v>
      </c>
      <c r="I180" s="144"/>
      <c r="L180" s="33"/>
      <c r="M180" s="145"/>
      <c r="T180" s="54"/>
      <c r="AT180" s="18" t="s">
        <v>216</v>
      </c>
      <c r="AU180" s="18" t="s">
        <v>85</v>
      </c>
    </row>
    <row r="181" spans="2:65" s="1" customFormat="1" ht="15.75" customHeight="1" x14ac:dyDescent="0.2">
      <c r="B181" s="33"/>
      <c r="C181" s="168" t="s">
        <v>424</v>
      </c>
      <c r="D181" s="168" t="s">
        <v>346</v>
      </c>
      <c r="E181" s="169" t="s">
        <v>2458</v>
      </c>
      <c r="F181" s="170" t="s">
        <v>2459</v>
      </c>
      <c r="G181" s="171" t="s">
        <v>123</v>
      </c>
      <c r="H181" s="172">
        <v>115</v>
      </c>
      <c r="I181" s="173"/>
      <c r="J181" s="174">
        <f>ROUND(I181*H181,2)</f>
        <v>0</v>
      </c>
      <c r="K181" s="170" t="s">
        <v>213</v>
      </c>
      <c r="L181" s="175"/>
      <c r="M181" s="176" t="s">
        <v>19</v>
      </c>
      <c r="N181" s="177" t="s">
        <v>46</v>
      </c>
      <c r="P181" s="138">
        <f>O181*H181</f>
        <v>0</v>
      </c>
      <c r="Q181" s="138">
        <v>1.6000000000000001E-4</v>
      </c>
      <c r="R181" s="138">
        <f>Q181*H181</f>
        <v>1.8400000000000003E-2</v>
      </c>
      <c r="S181" s="138">
        <v>0</v>
      </c>
      <c r="T181" s="139">
        <f>S181*H181</f>
        <v>0</v>
      </c>
      <c r="AR181" s="140" t="s">
        <v>432</v>
      </c>
      <c r="AT181" s="140" t="s">
        <v>346</v>
      </c>
      <c r="AU181" s="140" t="s">
        <v>85</v>
      </c>
      <c r="AY181" s="18" t="s">
        <v>208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8" t="s">
        <v>83</v>
      </c>
      <c r="BK181" s="141">
        <f>ROUND(I181*H181,2)</f>
        <v>0</v>
      </c>
      <c r="BL181" s="18" t="s">
        <v>312</v>
      </c>
      <c r="BM181" s="140" t="s">
        <v>2460</v>
      </c>
    </row>
    <row r="182" spans="2:65" s="12" customFormat="1" x14ac:dyDescent="0.2">
      <c r="B182" s="146"/>
      <c r="D182" s="147" t="s">
        <v>218</v>
      </c>
      <c r="E182" s="148" t="s">
        <v>19</v>
      </c>
      <c r="F182" s="149" t="s">
        <v>2399</v>
      </c>
      <c r="H182" s="148" t="s">
        <v>19</v>
      </c>
      <c r="I182" s="150"/>
      <c r="L182" s="146"/>
      <c r="M182" s="151"/>
      <c r="T182" s="152"/>
      <c r="AT182" s="148" t="s">
        <v>218</v>
      </c>
      <c r="AU182" s="148" t="s">
        <v>85</v>
      </c>
      <c r="AV182" s="12" t="s">
        <v>83</v>
      </c>
      <c r="AW182" s="12" t="s">
        <v>35</v>
      </c>
      <c r="AX182" s="12" t="s">
        <v>75</v>
      </c>
      <c r="AY182" s="148" t="s">
        <v>208</v>
      </c>
    </row>
    <row r="183" spans="2:65" s="13" customFormat="1" x14ac:dyDescent="0.2">
      <c r="B183" s="153"/>
      <c r="D183" s="147" t="s">
        <v>218</v>
      </c>
      <c r="E183" s="154" t="s">
        <v>19</v>
      </c>
      <c r="F183" s="155" t="s">
        <v>2461</v>
      </c>
      <c r="H183" s="156">
        <v>100</v>
      </c>
      <c r="I183" s="157"/>
      <c r="L183" s="153"/>
      <c r="M183" s="158"/>
      <c r="T183" s="159"/>
      <c r="AT183" s="154" t="s">
        <v>218</v>
      </c>
      <c r="AU183" s="154" t="s">
        <v>85</v>
      </c>
      <c r="AV183" s="13" t="s">
        <v>85</v>
      </c>
      <c r="AW183" s="13" t="s">
        <v>35</v>
      </c>
      <c r="AX183" s="13" t="s">
        <v>75</v>
      </c>
      <c r="AY183" s="154" t="s">
        <v>208</v>
      </c>
    </row>
    <row r="184" spans="2:65" s="14" customFormat="1" x14ac:dyDescent="0.2">
      <c r="B184" s="160"/>
      <c r="D184" s="147" t="s">
        <v>218</v>
      </c>
      <c r="E184" s="161" t="s">
        <v>19</v>
      </c>
      <c r="F184" s="162" t="s">
        <v>221</v>
      </c>
      <c r="H184" s="163">
        <v>100</v>
      </c>
      <c r="I184" s="164"/>
      <c r="L184" s="160"/>
      <c r="M184" s="165"/>
      <c r="T184" s="166"/>
      <c r="AT184" s="161" t="s">
        <v>218</v>
      </c>
      <c r="AU184" s="161" t="s">
        <v>85</v>
      </c>
      <c r="AV184" s="14" t="s">
        <v>214</v>
      </c>
      <c r="AW184" s="14" t="s">
        <v>35</v>
      </c>
      <c r="AX184" s="14" t="s">
        <v>83</v>
      </c>
      <c r="AY184" s="161" t="s">
        <v>208</v>
      </c>
    </row>
    <row r="185" spans="2:65" s="13" customFormat="1" x14ac:dyDescent="0.2">
      <c r="B185" s="153"/>
      <c r="D185" s="147" t="s">
        <v>218</v>
      </c>
      <c r="F185" s="155" t="s">
        <v>2462</v>
      </c>
      <c r="H185" s="156">
        <v>115</v>
      </c>
      <c r="I185" s="157"/>
      <c r="L185" s="153"/>
      <c r="M185" s="158"/>
      <c r="T185" s="159"/>
      <c r="AT185" s="154" t="s">
        <v>218</v>
      </c>
      <c r="AU185" s="154" t="s">
        <v>85</v>
      </c>
      <c r="AV185" s="13" t="s">
        <v>85</v>
      </c>
      <c r="AW185" s="13" t="s">
        <v>4</v>
      </c>
      <c r="AX185" s="13" t="s">
        <v>83</v>
      </c>
      <c r="AY185" s="154" t="s">
        <v>208</v>
      </c>
    </row>
    <row r="186" spans="2:65" s="1" customFormat="1" ht="24.75" customHeight="1" x14ac:dyDescent="0.2">
      <c r="B186" s="33"/>
      <c r="C186" s="129" t="s">
        <v>432</v>
      </c>
      <c r="D186" s="129" t="s">
        <v>210</v>
      </c>
      <c r="E186" s="130" t="s">
        <v>2463</v>
      </c>
      <c r="F186" s="131" t="s">
        <v>2464</v>
      </c>
      <c r="G186" s="132" t="s">
        <v>123</v>
      </c>
      <c r="H186" s="133">
        <v>20</v>
      </c>
      <c r="I186" s="134"/>
      <c r="J186" s="135">
        <f>ROUND(I186*H186,2)</f>
        <v>0</v>
      </c>
      <c r="K186" s="131" t="s">
        <v>213</v>
      </c>
      <c r="L186" s="33"/>
      <c r="M186" s="136" t="s">
        <v>19</v>
      </c>
      <c r="N186" s="137" t="s">
        <v>46</v>
      </c>
      <c r="P186" s="138">
        <f>O186*H186</f>
        <v>0</v>
      </c>
      <c r="Q186" s="138">
        <v>0</v>
      </c>
      <c r="R186" s="138">
        <f>Q186*H186</f>
        <v>0</v>
      </c>
      <c r="S186" s="138">
        <v>0</v>
      </c>
      <c r="T186" s="139">
        <f>S186*H186</f>
        <v>0</v>
      </c>
      <c r="AR186" s="140" t="s">
        <v>312</v>
      </c>
      <c r="AT186" s="140" t="s">
        <v>210</v>
      </c>
      <c r="AU186" s="140" t="s">
        <v>85</v>
      </c>
      <c r="AY186" s="18" t="s">
        <v>208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8" t="s">
        <v>83</v>
      </c>
      <c r="BK186" s="141">
        <f>ROUND(I186*H186,2)</f>
        <v>0</v>
      </c>
      <c r="BL186" s="18" t="s">
        <v>312</v>
      </c>
      <c r="BM186" s="140" t="s">
        <v>2465</v>
      </c>
    </row>
    <row r="187" spans="2:65" s="1" customFormat="1" x14ac:dyDescent="0.2">
      <c r="B187" s="33"/>
      <c r="D187" s="142" t="s">
        <v>216</v>
      </c>
      <c r="F187" s="143" t="s">
        <v>2466</v>
      </c>
      <c r="I187" s="144"/>
      <c r="L187" s="33"/>
      <c r="M187" s="145"/>
      <c r="T187" s="54"/>
      <c r="AT187" s="18" t="s">
        <v>216</v>
      </c>
      <c r="AU187" s="18" t="s">
        <v>85</v>
      </c>
    </row>
    <row r="188" spans="2:65" s="1" customFormat="1" ht="15.75" customHeight="1" x14ac:dyDescent="0.2">
      <c r="B188" s="33"/>
      <c r="C188" s="168" t="s">
        <v>437</v>
      </c>
      <c r="D188" s="168" t="s">
        <v>346</v>
      </c>
      <c r="E188" s="169" t="s">
        <v>2467</v>
      </c>
      <c r="F188" s="170" t="s">
        <v>2468</v>
      </c>
      <c r="G188" s="171" t="s">
        <v>123</v>
      </c>
      <c r="H188" s="172">
        <v>23</v>
      </c>
      <c r="I188" s="173"/>
      <c r="J188" s="174">
        <f>ROUND(I188*H188,2)</f>
        <v>0</v>
      </c>
      <c r="K188" s="170" t="s">
        <v>213</v>
      </c>
      <c r="L188" s="175"/>
      <c r="M188" s="176" t="s">
        <v>19</v>
      </c>
      <c r="N188" s="177" t="s">
        <v>46</v>
      </c>
      <c r="P188" s="138">
        <f>O188*H188</f>
        <v>0</v>
      </c>
      <c r="Q188" s="138">
        <v>5.2999999999999998E-4</v>
      </c>
      <c r="R188" s="138">
        <f>Q188*H188</f>
        <v>1.2189999999999999E-2</v>
      </c>
      <c r="S188" s="138">
        <v>0</v>
      </c>
      <c r="T188" s="139">
        <f>S188*H188</f>
        <v>0</v>
      </c>
      <c r="AR188" s="140" t="s">
        <v>432</v>
      </c>
      <c r="AT188" s="140" t="s">
        <v>346</v>
      </c>
      <c r="AU188" s="140" t="s">
        <v>85</v>
      </c>
      <c r="AY188" s="18" t="s">
        <v>208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8" t="s">
        <v>83</v>
      </c>
      <c r="BK188" s="141">
        <f>ROUND(I188*H188,2)</f>
        <v>0</v>
      </c>
      <c r="BL188" s="18" t="s">
        <v>312</v>
      </c>
      <c r="BM188" s="140" t="s">
        <v>2469</v>
      </c>
    </row>
    <row r="189" spans="2:65" s="12" customFormat="1" x14ac:dyDescent="0.2">
      <c r="B189" s="146"/>
      <c r="D189" s="147" t="s">
        <v>218</v>
      </c>
      <c r="E189" s="148" t="s">
        <v>19</v>
      </c>
      <c r="F189" s="149" t="s">
        <v>2399</v>
      </c>
      <c r="H189" s="148" t="s">
        <v>19</v>
      </c>
      <c r="I189" s="150"/>
      <c r="L189" s="146"/>
      <c r="M189" s="151"/>
      <c r="T189" s="152"/>
      <c r="AT189" s="148" t="s">
        <v>218</v>
      </c>
      <c r="AU189" s="148" t="s">
        <v>85</v>
      </c>
      <c r="AV189" s="12" t="s">
        <v>83</v>
      </c>
      <c r="AW189" s="12" t="s">
        <v>35</v>
      </c>
      <c r="AX189" s="12" t="s">
        <v>75</v>
      </c>
      <c r="AY189" s="148" t="s">
        <v>208</v>
      </c>
    </row>
    <row r="190" spans="2:65" s="13" customFormat="1" x14ac:dyDescent="0.2">
      <c r="B190" s="153"/>
      <c r="D190" s="147" t="s">
        <v>218</v>
      </c>
      <c r="E190" s="154" t="s">
        <v>19</v>
      </c>
      <c r="F190" s="155" t="s">
        <v>2452</v>
      </c>
      <c r="H190" s="156">
        <v>20</v>
      </c>
      <c r="I190" s="157"/>
      <c r="L190" s="153"/>
      <c r="M190" s="158"/>
      <c r="T190" s="159"/>
      <c r="AT190" s="154" t="s">
        <v>218</v>
      </c>
      <c r="AU190" s="154" t="s">
        <v>85</v>
      </c>
      <c r="AV190" s="13" t="s">
        <v>85</v>
      </c>
      <c r="AW190" s="13" t="s">
        <v>35</v>
      </c>
      <c r="AX190" s="13" t="s">
        <v>75</v>
      </c>
      <c r="AY190" s="154" t="s">
        <v>208</v>
      </c>
    </row>
    <row r="191" spans="2:65" s="14" customFormat="1" x14ac:dyDescent="0.2">
      <c r="B191" s="160"/>
      <c r="D191" s="147" t="s">
        <v>218</v>
      </c>
      <c r="E191" s="161" t="s">
        <v>19</v>
      </c>
      <c r="F191" s="162" t="s">
        <v>221</v>
      </c>
      <c r="H191" s="163">
        <v>20</v>
      </c>
      <c r="I191" s="164"/>
      <c r="L191" s="160"/>
      <c r="M191" s="165"/>
      <c r="T191" s="166"/>
      <c r="AT191" s="161" t="s">
        <v>218</v>
      </c>
      <c r="AU191" s="161" t="s">
        <v>85</v>
      </c>
      <c r="AV191" s="14" t="s">
        <v>214</v>
      </c>
      <c r="AW191" s="14" t="s">
        <v>35</v>
      </c>
      <c r="AX191" s="14" t="s">
        <v>83</v>
      </c>
      <c r="AY191" s="161" t="s">
        <v>208</v>
      </c>
    </row>
    <row r="192" spans="2:65" s="13" customFormat="1" x14ac:dyDescent="0.2">
      <c r="B192" s="153"/>
      <c r="D192" s="147" t="s">
        <v>218</v>
      </c>
      <c r="F192" s="155" t="s">
        <v>2453</v>
      </c>
      <c r="H192" s="156">
        <v>23</v>
      </c>
      <c r="I192" s="157"/>
      <c r="L192" s="153"/>
      <c r="M192" s="158"/>
      <c r="T192" s="159"/>
      <c r="AT192" s="154" t="s">
        <v>218</v>
      </c>
      <c r="AU192" s="154" t="s">
        <v>85</v>
      </c>
      <c r="AV192" s="13" t="s">
        <v>85</v>
      </c>
      <c r="AW192" s="13" t="s">
        <v>4</v>
      </c>
      <c r="AX192" s="13" t="s">
        <v>83</v>
      </c>
      <c r="AY192" s="154" t="s">
        <v>208</v>
      </c>
    </row>
    <row r="193" spans="2:65" s="1" customFormat="1" ht="22.25" customHeight="1" x14ac:dyDescent="0.2">
      <c r="B193" s="33"/>
      <c r="C193" s="129" t="s">
        <v>443</v>
      </c>
      <c r="D193" s="129" t="s">
        <v>210</v>
      </c>
      <c r="E193" s="130" t="s">
        <v>2470</v>
      </c>
      <c r="F193" s="131" t="s">
        <v>2471</v>
      </c>
      <c r="G193" s="132" t="s">
        <v>123</v>
      </c>
      <c r="H193" s="133">
        <v>2135</v>
      </c>
      <c r="I193" s="134"/>
      <c r="J193" s="135">
        <f>ROUND(I193*H193,2)</f>
        <v>0</v>
      </c>
      <c r="K193" s="131" t="s">
        <v>213</v>
      </c>
      <c r="L193" s="33"/>
      <c r="M193" s="136" t="s">
        <v>19</v>
      </c>
      <c r="N193" s="137" t="s">
        <v>46</v>
      </c>
      <c r="P193" s="138">
        <f>O193*H193</f>
        <v>0</v>
      </c>
      <c r="Q193" s="138">
        <v>0</v>
      </c>
      <c r="R193" s="138">
        <f>Q193*H193</f>
        <v>0</v>
      </c>
      <c r="S193" s="138">
        <v>0</v>
      </c>
      <c r="T193" s="139">
        <f>S193*H193</f>
        <v>0</v>
      </c>
      <c r="AR193" s="140" t="s">
        <v>312</v>
      </c>
      <c r="AT193" s="140" t="s">
        <v>210</v>
      </c>
      <c r="AU193" s="140" t="s">
        <v>85</v>
      </c>
      <c r="AY193" s="18" t="s">
        <v>208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8" t="s">
        <v>83</v>
      </c>
      <c r="BK193" s="141">
        <f>ROUND(I193*H193,2)</f>
        <v>0</v>
      </c>
      <c r="BL193" s="18" t="s">
        <v>312</v>
      </c>
      <c r="BM193" s="140" t="s">
        <v>2472</v>
      </c>
    </row>
    <row r="194" spans="2:65" s="1" customFormat="1" x14ac:dyDescent="0.2">
      <c r="B194" s="33"/>
      <c r="D194" s="142" t="s">
        <v>216</v>
      </c>
      <c r="F194" s="143" t="s">
        <v>2473</v>
      </c>
      <c r="I194" s="144"/>
      <c r="L194" s="33"/>
      <c r="M194" s="145"/>
      <c r="T194" s="54"/>
      <c r="AT194" s="18" t="s">
        <v>216</v>
      </c>
      <c r="AU194" s="18" t="s">
        <v>85</v>
      </c>
    </row>
    <row r="195" spans="2:65" s="1" customFormat="1" ht="22.25" customHeight="1" x14ac:dyDescent="0.2">
      <c r="B195" s="33"/>
      <c r="C195" s="129" t="s">
        <v>448</v>
      </c>
      <c r="D195" s="129" t="s">
        <v>210</v>
      </c>
      <c r="E195" s="130" t="s">
        <v>2474</v>
      </c>
      <c r="F195" s="131" t="s">
        <v>2475</v>
      </c>
      <c r="G195" s="132" t="s">
        <v>307</v>
      </c>
      <c r="H195" s="133">
        <v>41</v>
      </c>
      <c r="I195" s="134"/>
      <c r="J195" s="135">
        <f>ROUND(I195*H195,2)</f>
        <v>0</v>
      </c>
      <c r="K195" s="131" t="s">
        <v>213</v>
      </c>
      <c r="L195" s="33"/>
      <c r="M195" s="136" t="s">
        <v>19</v>
      </c>
      <c r="N195" s="137" t="s">
        <v>46</v>
      </c>
      <c r="P195" s="138">
        <f>O195*H195</f>
        <v>0</v>
      </c>
      <c r="Q195" s="138">
        <v>0</v>
      </c>
      <c r="R195" s="138">
        <f>Q195*H195</f>
        <v>0</v>
      </c>
      <c r="S195" s="138">
        <v>0</v>
      </c>
      <c r="T195" s="139">
        <f>S195*H195</f>
        <v>0</v>
      </c>
      <c r="AR195" s="140" t="s">
        <v>312</v>
      </c>
      <c r="AT195" s="140" t="s">
        <v>210</v>
      </c>
      <c r="AU195" s="140" t="s">
        <v>85</v>
      </c>
      <c r="AY195" s="18" t="s">
        <v>208</v>
      </c>
      <c r="BE195" s="141">
        <f>IF(N195="základní",J195,0)</f>
        <v>0</v>
      </c>
      <c r="BF195" s="141">
        <f>IF(N195="snížená",J195,0)</f>
        <v>0</v>
      </c>
      <c r="BG195" s="141">
        <f>IF(N195="zákl. přenesená",J195,0)</f>
        <v>0</v>
      </c>
      <c r="BH195" s="141">
        <f>IF(N195="sníž. přenesená",J195,0)</f>
        <v>0</v>
      </c>
      <c r="BI195" s="141">
        <f>IF(N195="nulová",J195,0)</f>
        <v>0</v>
      </c>
      <c r="BJ195" s="18" t="s">
        <v>83</v>
      </c>
      <c r="BK195" s="141">
        <f>ROUND(I195*H195,2)</f>
        <v>0</v>
      </c>
      <c r="BL195" s="18" t="s">
        <v>312</v>
      </c>
      <c r="BM195" s="140" t="s">
        <v>2476</v>
      </c>
    </row>
    <row r="196" spans="2:65" s="1" customFormat="1" x14ac:dyDescent="0.2">
      <c r="B196" s="33"/>
      <c r="D196" s="142" t="s">
        <v>216</v>
      </c>
      <c r="F196" s="143" t="s">
        <v>2477</v>
      </c>
      <c r="I196" s="144"/>
      <c r="L196" s="33"/>
      <c r="M196" s="145"/>
      <c r="T196" s="54"/>
      <c r="AT196" s="18" t="s">
        <v>216</v>
      </c>
      <c r="AU196" s="18" t="s">
        <v>85</v>
      </c>
    </row>
    <row r="197" spans="2:65" s="1" customFormat="1" ht="15.75" customHeight="1" x14ac:dyDescent="0.2">
      <c r="B197" s="33"/>
      <c r="C197" s="168" t="s">
        <v>454</v>
      </c>
      <c r="D197" s="168" t="s">
        <v>346</v>
      </c>
      <c r="E197" s="169" t="s">
        <v>2478</v>
      </c>
      <c r="F197" s="170" t="s">
        <v>2479</v>
      </c>
      <c r="G197" s="171" t="s">
        <v>307</v>
      </c>
      <c r="H197" s="172">
        <v>41</v>
      </c>
      <c r="I197" s="173"/>
      <c r="J197" s="174">
        <f>ROUND(I197*H197,2)</f>
        <v>0</v>
      </c>
      <c r="K197" s="170" t="s">
        <v>213</v>
      </c>
      <c r="L197" s="175"/>
      <c r="M197" s="176" t="s">
        <v>19</v>
      </c>
      <c r="N197" s="177" t="s">
        <v>46</v>
      </c>
      <c r="P197" s="138">
        <f>O197*H197</f>
        <v>0</v>
      </c>
      <c r="Q197" s="138">
        <v>0</v>
      </c>
      <c r="R197" s="138">
        <f>Q197*H197</f>
        <v>0</v>
      </c>
      <c r="S197" s="138">
        <v>0</v>
      </c>
      <c r="T197" s="139">
        <f>S197*H197</f>
        <v>0</v>
      </c>
      <c r="AR197" s="140" t="s">
        <v>432</v>
      </c>
      <c r="AT197" s="140" t="s">
        <v>346</v>
      </c>
      <c r="AU197" s="140" t="s">
        <v>85</v>
      </c>
      <c r="AY197" s="18" t="s">
        <v>208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8" t="s">
        <v>83</v>
      </c>
      <c r="BK197" s="141">
        <f>ROUND(I197*H197,2)</f>
        <v>0</v>
      </c>
      <c r="BL197" s="18" t="s">
        <v>312</v>
      </c>
      <c r="BM197" s="140" t="s">
        <v>2480</v>
      </c>
    </row>
    <row r="198" spans="2:65" s="1" customFormat="1" ht="24.75" customHeight="1" x14ac:dyDescent="0.2">
      <c r="B198" s="33"/>
      <c r="C198" s="129" t="s">
        <v>461</v>
      </c>
      <c r="D198" s="129" t="s">
        <v>210</v>
      </c>
      <c r="E198" s="130" t="s">
        <v>2481</v>
      </c>
      <c r="F198" s="131" t="s">
        <v>2482</v>
      </c>
      <c r="G198" s="132" t="s">
        <v>307</v>
      </c>
      <c r="H198" s="133">
        <v>4</v>
      </c>
      <c r="I198" s="134"/>
      <c r="J198" s="135">
        <f>ROUND(I198*H198,2)</f>
        <v>0</v>
      </c>
      <c r="K198" s="131" t="s">
        <v>213</v>
      </c>
      <c r="L198" s="33"/>
      <c r="M198" s="136" t="s">
        <v>19</v>
      </c>
      <c r="N198" s="137" t="s">
        <v>46</v>
      </c>
      <c r="P198" s="138">
        <f>O198*H198</f>
        <v>0</v>
      </c>
      <c r="Q198" s="138">
        <v>0</v>
      </c>
      <c r="R198" s="138">
        <f>Q198*H198</f>
        <v>0</v>
      </c>
      <c r="S198" s="138">
        <v>0</v>
      </c>
      <c r="T198" s="139">
        <f>S198*H198</f>
        <v>0</v>
      </c>
      <c r="AR198" s="140" t="s">
        <v>312</v>
      </c>
      <c r="AT198" s="140" t="s">
        <v>210</v>
      </c>
      <c r="AU198" s="140" t="s">
        <v>85</v>
      </c>
      <c r="AY198" s="18" t="s">
        <v>208</v>
      </c>
      <c r="BE198" s="141">
        <f>IF(N198="základní",J198,0)</f>
        <v>0</v>
      </c>
      <c r="BF198" s="141">
        <f>IF(N198="snížená",J198,0)</f>
        <v>0</v>
      </c>
      <c r="BG198" s="141">
        <f>IF(N198="zákl. přenesená",J198,0)</f>
        <v>0</v>
      </c>
      <c r="BH198" s="141">
        <f>IF(N198="sníž. přenesená",J198,0)</f>
        <v>0</v>
      </c>
      <c r="BI198" s="141">
        <f>IF(N198="nulová",J198,0)</f>
        <v>0</v>
      </c>
      <c r="BJ198" s="18" t="s">
        <v>83</v>
      </c>
      <c r="BK198" s="141">
        <f>ROUND(I198*H198,2)</f>
        <v>0</v>
      </c>
      <c r="BL198" s="18" t="s">
        <v>312</v>
      </c>
      <c r="BM198" s="140" t="s">
        <v>2483</v>
      </c>
    </row>
    <row r="199" spans="2:65" s="1" customFormat="1" x14ac:dyDescent="0.2">
      <c r="B199" s="33"/>
      <c r="D199" s="142" t="s">
        <v>216</v>
      </c>
      <c r="F199" s="143" t="s">
        <v>2484</v>
      </c>
      <c r="I199" s="144"/>
      <c r="L199" s="33"/>
      <c r="M199" s="145"/>
      <c r="T199" s="54"/>
      <c r="AT199" s="18" t="s">
        <v>216</v>
      </c>
      <c r="AU199" s="18" t="s">
        <v>85</v>
      </c>
    </row>
    <row r="200" spans="2:65" s="12" customFormat="1" x14ac:dyDescent="0.2">
      <c r="B200" s="146"/>
      <c r="D200" s="147" t="s">
        <v>218</v>
      </c>
      <c r="E200" s="148" t="s">
        <v>19</v>
      </c>
      <c r="F200" s="149" t="s">
        <v>2399</v>
      </c>
      <c r="H200" s="148" t="s">
        <v>19</v>
      </c>
      <c r="I200" s="150"/>
      <c r="L200" s="146"/>
      <c r="M200" s="151"/>
      <c r="T200" s="152"/>
      <c r="AT200" s="148" t="s">
        <v>218</v>
      </c>
      <c r="AU200" s="148" t="s">
        <v>85</v>
      </c>
      <c r="AV200" s="12" t="s">
        <v>83</v>
      </c>
      <c r="AW200" s="12" t="s">
        <v>35</v>
      </c>
      <c r="AX200" s="12" t="s">
        <v>75</v>
      </c>
      <c r="AY200" s="148" t="s">
        <v>208</v>
      </c>
    </row>
    <row r="201" spans="2:65" s="13" customFormat="1" x14ac:dyDescent="0.2">
      <c r="B201" s="153"/>
      <c r="D201" s="147" t="s">
        <v>218</v>
      </c>
      <c r="E201" s="154" t="s">
        <v>19</v>
      </c>
      <c r="F201" s="155" t="s">
        <v>311</v>
      </c>
      <c r="H201" s="156">
        <v>4</v>
      </c>
      <c r="I201" s="157"/>
      <c r="L201" s="153"/>
      <c r="M201" s="158"/>
      <c r="T201" s="159"/>
      <c r="AT201" s="154" t="s">
        <v>218</v>
      </c>
      <c r="AU201" s="154" t="s">
        <v>85</v>
      </c>
      <c r="AV201" s="13" t="s">
        <v>85</v>
      </c>
      <c r="AW201" s="13" t="s">
        <v>35</v>
      </c>
      <c r="AX201" s="13" t="s">
        <v>75</v>
      </c>
      <c r="AY201" s="154" t="s">
        <v>208</v>
      </c>
    </row>
    <row r="202" spans="2:65" s="14" customFormat="1" x14ac:dyDescent="0.2">
      <c r="B202" s="160"/>
      <c r="D202" s="147" t="s">
        <v>218</v>
      </c>
      <c r="E202" s="161" t="s">
        <v>19</v>
      </c>
      <c r="F202" s="162" t="s">
        <v>221</v>
      </c>
      <c r="H202" s="163">
        <v>4</v>
      </c>
      <c r="I202" s="164"/>
      <c r="L202" s="160"/>
      <c r="M202" s="165"/>
      <c r="T202" s="166"/>
      <c r="AT202" s="161" t="s">
        <v>218</v>
      </c>
      <c r="AU202" s="161" t="s">
        <v>85</v>
      </c>
      <c r="AV202" s="14" t="s">
        <v>214</v>
      </c>
      <c r="AW202" s="14" t="s">
        <v>35</v>
      </c>
      <c r="AX202" s="14" t="s">
        <v>83</v>
      </c>
      <c r="AY202" s="161" t="s">
        <v>208</v>
      </c>
    </row>
    <row r="203" spans="2:65" s="1" customFormat="1" ht="15.75" customHeight="1" x14ac:dyDescent="0.2">
      <c r="B203" s="33"/>
      <c r="C203" s="168" t="s">
        <v>466</v>
      </c>
      <c r="D203" s="168" t="s">
        <v>346</v>
      </c>
      <c r="E203" s="169" t="s">
        <v>2485</v>
      </c>
      <c r="F203" s="170" t="s">
        <v>2486</v>
      </c>
      <c r="G203" s="171" t="s">
        <v>307</v>
      </c>
      <c r="H203" s="172">
        <v>4</v>
      </c>
      <c r="I203" s="173"/>
      <c r="J203" s="174">
        <f>ROUND(I203*H203,2)</f>
        <v>0</v>
      </c>
      <c r="K203" s="170" t="s">
        <v>213</v>
      </c>
      <c r="L203" s="175"/>
      <c r="M203" s="176" t="s">
        <v>19</v>
      </c>
      <c r="N203" s="177" t="s">
        <v>46</v>
      </c>
      <c r="P203" s="138">
        <f>O203*H203</f>
        <v>0</v>
      </c>
      <c r="Q203" s="138">
        <v>1.6000000000000001E-4</v>
      </c>
      <c r="R203" s="138">
        <f>Q203*H203</f>
        <v>6.4000000000000005E-4</v>
      </c>
      <c r="S203" s="138">
        <v>0</v>
      </c>
      <c r="T203" s="139">
        <f>S203*H203</f>
        <v>0</v>
      </c>
      <c r="AR203" s="140" t="s">
        <v>432</v>
      </c>
      <c r="AT203" s="140" t="s">
        <v>346</v>
      </c>
      <c r="AU203" s="140" t="s">
        <v>85</v>
      </c>
      <c r="AY203" s="18" t="s">
        <v>208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8" t="s">
        <v>83</v>
      </c>
      <c r="BK203" s="141">
        <f>ROUND(I203*H203,2)</f>
        <v>0</v>
      </c>
      <c r="BL203" s="18" t="s">
        <v>312</v>
      </c>
      <c r="BM203" s="140" t="s">
        <v>2487</v>
      </c>
    </row>
    <row r="204" spans="2:65" s="1" customFormat="1" ht="15.75" customHeight="1" x14ac:dyDescent="0.2">
      <c r="B204" s="33"/>
      <c r="C204" s="168" t="s">
        <v>472</v>
      </c>
      <c r="D204" s="168" t="s">
        <v>346</v>
      </c>
      <c r="E204" s="169" t="s">
        <v>2488</v>
      </c>
      <c r="F204" s="170" t="s">
        <v>2489</v>
      </c>
      <c r="G204" s="171" t="s">
        <v>307</v>
      </c>
      <c r="H204" s="172">
        <v>4</v>
      </c>
      <c r="I204" s="173"/>
      <c r="J204" s="174">
        <f>ROUND(I204*H204,2)</f>
        <v>0</v>
      </c>
      <c r="K204" s="170" t="s">
        <v>213</v>
      </c>
      <c r="L204" s="175"/>
      <c r="M204" s="176" t="s">
        <v>19</v>
      </c>
      <c r="N204" s="177" t="s">
        <v>46</v>
      </c>
      <c r="P204" s="138">
        <f>O204*H204</f>
        <v>0</v>
      </c>
      <c r="Q204" s="138">
        <v>2.0000000000000002E-5</v>
      </c>
      <c r="R204" s="138">
        <f>Q204*H204</f>
        <v>8.0000000000000007E-5</v>
      </c>
      <c r="S204" s="138">
        <v>0</v>
      </c>
      <c r="T204" s="139">
        <f>S204*H204</f>
        <v>0</v>
      </c>
      <c r="AR204" s="140" t="s">
        <v>432</v>
      </c>
      <c r="AT204" s="140" t="s">
        <v>346</v>
      </c>
      <c r="AU204" s="140" t="s">
        <v>85</v>
      </c>
      <c r="AY204" s="18" t="s">
        <v>208</v>
      </c>
      <c r="BE204" s="141">
        <f>IF(N204="základní",J204,0)</f>
        <v>0</v>
      </c>
      <c r="BF204" s="141">
        <f>IF(N204="snížená",J204,0)</f>
        <v>0</v>
      </c>
      <c r="BG204" s="141">
        <f>IF(N204="zákl. přenesená",J204,0)</f>
        <v>0</v>
      </c>
      <c r="BH204" s="141">
        <f>IF(N204="sníž. přenesená",J204,0)</f>
        <v>0</v>
      </c>
      <c r="BI204" s="141">
        <f>IF(N204="nulová",J204,0)</f>
        <v>0</v>
      </c>
      <c r="BJ204" s="18" t="s">
        <v>83</v>
      </c>
      <c r="BK204" s="141">
        <f>ROUND(I204*H204,2)</f>
        <v>0</v>
      </c>
      <c r="BL204" s="18" t="s">
        <v>312</v>
      </c>
      <c r="BM204" s="140" t="s">
        <v>2490</v>
      </c>
    </row>
    <row r="205" spans="2:65" s="1" customFormat="1" ht="24.75" customHeight="1" x14ac:dyDescent="0.2">
      <c r="B205" s="33"/>
      <c r="C205" s="129" t="s">
        <v>480</v>
      </c>
      <c r="D205" s="129" t="s">
        <v>210</v>
      </c>
      <c r="E205" s="130" t="s">
        <v>2491</v>
      </c>
      <c r="F205" s="131" t="s">
        <v>2492</v>
      </c>
      <c r="G205" s="132" t="s">
        <v>307</v>
      </c>
      <c r="H205" s="133">
        <v>15</v>
      </c>
      <c r="I205" s="134"/>
      <c r="J205" s="135">
        <f>ROUND(I205*H205,2)</f>
        <v>0</v>
      </c>
      <c r="K205" s="131" t="s">
        <v>213</v>
      </c>
      <c r="L205" s="33"/>
      <c r="M205" s="136" t="s">
        <v>19</v>
      </c>
      <c r="N205" s="137" t="s">
        <v>46</v>
      </c>
      <c r="P205" s="138">
        <f>O205*H205</f>
        <v>0</v>
      </c>
      <c r="Q205" s="138">
        <v>0</v>
      </c>
      <c r="R205" s="138">
        <f>Q205*H205</f>
        <v>0</v>
      </c>
      <c r="S205" s="138">
        <v>0</v>
      </c>
      <c r="T205" s="139">
        <f>S205*H205</f>
        <v>0</v>
      </c>
      <c r="AR205" s="140" t="s">
        <v>312</v>
      </c>
      <c r="AT205" s="140" t="s">
        <v>210</v>
      </c>
      <c r="AU205" s="140" t="s">
        <v>85</v>
      </c>
      <c r="AY205" s="18" t="s">
        <v>208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8" t="s">
        <v>83</v>
      </c>
      <c r="BK205" s="141">
        <f>ROUND(I205*H205,2)</f>
        <v>0</v>
      </c>
      <c r="BL205" s="18" t="s">
        <v>312</v>
      </c>
      <c r="BM205" s="140" t="s">
        <v>2493</v>
      </c>
    </row>
    <row r="206" spans="2:65" s="1" customFormat="1" x14ac:dyDescent="0.2">
      <c r="B206" s="33"/>
      <c r="D206" s="142" t="s">
        <v>216</v>
      </c>
      <c r="F206" s="143" t="s">
        <v>2494</v>
      </c>
      <c r="I206" s="144"/>
      <c r="L206" s="33"/>
      <c r="M206" s="145"/>
      <c r="T206" s="54"/>
      <c r="AT206" s="18" t="s">
        <v>216</v>
      </c>
      <c r="AU206" s="18" t="s">
        <v>85</v>
      </c>
    </row>
    <row r="207" spans="2:65" s="12" customFormat="1" x14ac:dyDescent="0.2">
      <c r="B207" s="146"/>
      <c r="D207" s="147" t="s">
        <v>218</v>
      </c>
      <c r="E207" s="148" t="s">
        <v>19</v>
      </c>
      <c r="F207" s="149" t="s">
        <v>2399</v>
      </c>
      <c r="H207" s="148" t="s">
        <v>19</v>
      </c>
      <c r="I207" s="150"/>
      <c r="L207" s="146"/>
      <c r="M207" s="151"/>
      <c r="T207" s="152"/>
      <c r="AT207" s="148" t="s">
        <v>218</v>
      </c>
      <c r="AU207" s="148" t="s">
        <v>85</v>
      </c>
      <c r="AV207" s="12" t="s">
        <v>83</v>
      </c>
      <c r="AW207" s="12" t="s">
        <v>35</v>
      </c>
      <c r="AX207" s="12" t="s">
        <v>75</v>
      </c>
      <c r="AY207" s="148" t="s">
        <v>208</v>
      </c>
    </row>
    <row r="208" spans="2:65" s="13" customFormat="1" x14ac:dyDescent="0.2">
      <c r="B208" s="153"/>
      <c r="D208" s="147" t="s">
        <v>218</v>
      </c>
      <c r="E208" s="154" t="s">
        <v>19</v>
      </c>
      <c r="F208" s="155" t="s">
        <v>2495</v>
      </c>
      <c r="H208" s="156">
        <v>15</v>
      </c>
      <c r="I208" s="157"/>
      <c r="L208" s="153"/>
      <c r="M208" s="158"/>
      <c r="T208" s="159"/>
      <c r="AT208" s="154" t="s">
        <v>218</v>
      </c>
      <c r="AU208" s="154" t="s">
        <v>85</v>
      </c>
      <c r="AV208" s="13" t="s">
        <v>85</v>
      </c>
      <c r="AW208" s="13" t="s">
        <v>35</v>
      </c>
      <c r="AX208" s="13" t="s">
        <v>75</v>
      </c>
      <c r="AY208" s="154" t="s">
        <v>208</v>
      </c>
    </row>
    <row r="209" spans="2:65" s="14" customFormat="1" x14ac:dyDescent="0.2">
      <c r="B209" s="160"/>
      <c r="D209" s="147" t="s">
        <v>218</v>
      </c>
      <c r="E209" s="161" t="s">
        <v>19</v>
      </c>
      <c r="F209" s="162" t="s">
        <v>221</v>
      </c>
      <c r="H209" s="163">
        <v>15</v>
      </c>
      <c r="I209" s="164"/>
      <c r="L209" s="160"/>
      <c r="M209" s="165"/>
      <c r="T209" s="166"/>
      <c r="AT209" s="161" t="s">
        <v>218</v>
      </c>
      <c r="AU209" s="161" t="s">
        <v>85</v>
      </c>
      <c r="AV209" s="14" t="s">
        <v>214</v>
      </c>
      <c r="AW209" s="14" t="s">
        <v>35</v>
      </c>
      <c r="AX209" s="14" t="s">
        <v>83</v>
      </c>
      <c r="AY209" s="161" t="s">
        <v>208</v>
      </c>
    </row>
    <row r="210" spans="2:65" s="1" customFormat="1" ht="15.75" customHeight="1" x14ac:dyDescent="0.2">
      <c r="B210" s="33"/>
      <c r="C210" s="168" t="s">
        <v>487</v>
      </c>
      <c r="D210" s="168" t="s">
        <v>346</v>
      </c>
      <c r="E210" s="169" t="s">
        <v>2496</v>
      </c>
      <c r="F210" s="170" t="s">
        <v>2497</v>
      </c>
      <c r="G210" s="171" t="s">
        <v>307</v>
      </c>
      <c r="H210" s="172">
        <v>15</v>
      </c>
      <c r="I210" s="173"/>
      <c r="J210" s="174">
        <f>ROUND(I210*H210,2)</f>
        <v>0</v>
      </c>
      <c r="K210" s="170" t="s">
        <v>213</v>
      </c>
      <c r="L210" s="175"/>
      <c r="M210" s="176" t="s">
        <v>19</v>
      </c>
      <c r="N210" s="177" t="s">
        <v>46</v>
      </c>
      <c r="P210" s="138">
        <f>O210*H210</f>
        <v>0</v>
      </c>
      <c r="Q210" s="138">
        <v>4.0000000000000003E-5</v>
      </c>
      <c r="R210" s="138">
        <f>Q210*H210</f>
        <v>6.0000000000000006E-4</v>
      </c>
      <c r="S210" s="138">
        <v>0</v>
      </c>
      <c r="T210" s="139">
        <f>S210*H210</f>
        <v>0</v>
      </c>
      <c r="AR210" s="140" t="s">
        <v>432</v>
      </c>
      <c r="AT210" s="140" t="s">
        <v>346</v>
      </c>
      <c r="AU210" s="140" t="s">
        <v>85</v>
      </c>
      <c r="AY210" s="18" t="s">
        <v>208</v>
      </c>
      <c r="BE210" s="141">
        <f>IF(N210="základní",J210,0)</f>
        <v>0</v>
      </c>
      <c r="BF210" s="141">
        <f>IF(N210="snížená",J210,0)</f>
        <v>0</v>
      </c>
      <c r="BG210" s="141">
        <f>IF(N210="zákl. přenesená",J210,0)</f>
        <v>0</v>
      </c>
      <c r="BH210" s="141">
        <f>IF(N210="sníž. přenesená",J210,0)</f>
        <v>0</v>
      </c>
      <c r="BI210" s="141">
        <f>IF(N210="nulová",J210,0)</f>
        <v>0</v>
      </c>
      <c r="BJ210" s="18" t="s">
        <v>83</v>
      </c>
      <c r="BK210" s="141">
        <f>ROUND(I210*H210,2)</f>
        <v>0</v>
      </c>
      <c r="BL210" s="18" t="s">
        <v>312</v>
      </c>
      <c r="BM210" s="140" t="s">
        <v>2498</v>
      </c>
    </row>
    <row r="211" spans="2:65" s="1" customFormat="1" ht="15.75" customHeight="1" x14ac:dyDescent="0.2">
      <c r="B211" s="33"/>
      <c r="C211" s="168" t="s">
        <v>511</v>
      </c>
      <c r="D211" s="168" t="s">
        <v>346</v>
      </c>
      <c r="E211" s="169" t="s">
        <v>2499</v>
      </c>
      <c r="F211" s="170" t="s">
        <v>2500</v>
      </c>
      <c r="G211" s="171" t="s">
        <v>307</v>
      </c>
      <c r="H211" s="172">
        <v>15</v>
      </c>
      <c r="I211" s="173"/>
      <c r="J211" s="174">
        <f>ROUND(I211*H211,2)</f>
        <v>0</v>
      </c>
      <c r="K211" s="170" t="s">
        <v>213</v>
      </c>
      <c r="L211" s="175"/>
      <c r="M211" s="176" t="s">
        <v>19</v>
      </c>
      <c r="N211" s="177" t="s">
        <v>46</v>
      </c>
      <c r="P211" s="138">
        <f>O211*H211</f>
        <v>0</v>
      </c>
      <c r="Q211" s="138">
        <v>3.0000000000000001E-5</v>
      </c>
      <c r="R211" s="138">
        <f>Q211*H211</f>
        <v>4.4999999999999999E-4</v>
      </c>
      <c r="S211" s="138">
        <v>0</v>
      </c>
      <c r="T211" s="139">
        <f>S211*H211</f>
        <v>0</v>
      </c>
      <c r="AR211" s="140" t="s">
        <v>432</v>
      </c>
      <c r="AT211" s="140" t="s">
        <v>346</v>
      </c>
      <c r="AU211" s="140" t="s">
        <v>85</v>
      </c>
      <c r="AY211" s="18" t="s">
        <v>208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8" t="s">
        <v>83</v>
      </c>
      <c r="BK211" s="141">
        <f>ROUND(I211*H211,2)</f>
        <v>0</v>
      </c>
      <c r="BL211" s="18" t="s">
        <v>312</v>
      </c>
      <c r="BM211" s="140" t="s">
        <v>2501</v>
      </c>
    </row>
    <row r="212" spans="2:65" s="1" customFormat="1" ht="15.75" customHeight="1" x14ac:dyDescent="0.2">
      <c r="B212" s="33"/>
      <c r="C212" s="168" t="s">
        <v>516</v>
      </c>
      <c r="D212" s="168" t="s">
        <v>346</v>
      </c>
      <c r="E212" s="169" t="s">
        <v>2502</v>
      </c>
      <c r="F212" s="170" t="s">
        <v>2503</v>
      </c>
      <c r="G212" s="171" t="s">
        <v>307</v>
      </c>
      <c r="H212" s="172">
        <v>15</v>
      </c>
      <c r="I212" s="173"/>
      <c r="J212" s="174">
        <f>ROUND(I212*H212,2)</f>
        <v>0</v>
      </c>
      <c r="K212" s="170" t="s">
        <v>213</v>
      </c>
      <c r="L212" s="175"/>
      <c r="M212" s="176" t="s">
        <v>19</v>
      </c>
      <c r="N212" s="177" t="s">
        <v>46</v>
      </c>
      <c r="P212" s="138">
        <f>O212*H212</f>
        <v>0</v>
      </c>
      <c r="Q212" s="138">
        <v>1.0000000000000001E-5</v>
      </c>
      <c r="R212" s="138">
        <f>Q212*H212</f>
        <v>1.5000000000000001E-4</v>
      </c>
      <c r="S212" s="138">
        <v>0</v>
      </c>
      <c r="T212" s="139">
        <f>S212*H212</f>
        <v>0</v>
      </c>
      <c r="AR212" s="140" t="s">
        <v>432</v>
      </c>
      <c r="AT212" s="140" t="s">
        <v>346</v>
      </c>
      <c r="AU212" s="140" t="s">
        <v>85</v>
      </c>
      <c r="AY212" s="18" t="s">
        <v>208</v>
      </c>
      <c r="BE212" s="141">
        <f>IF(N212="základní",J212,0)</f>
        <v>0</v>
      </c>
      <c r="BF212" s="141">
        <f>IF(N212="snížená",J212,0)</f>
        <v>0</v>
      </c>
      <c r="BG212" s="141">
        <f>IF(N212="zákl. přenesená",J212,0)</f>
        <v>0</v>
      </c>
      <c r="BH212" s="141">
        <f>IF(N212="sníž. přenesená",J212,0)</f>
        <v>0</v>
      </c>
      <c r="BI212" s="141">
        <f>IF(N212="nulová",J212,0)</f>
        <v>0</v>
      </c>
      <c r="BJ212" s="18" t="s">
        <v>83</v>
      </c>
      <c r="BK212" s="141">
        <f>ROUND(I212*H212,2)</f>
        <v>0</v>
      </c>
      <c r="BL212" s="18" t="s">
        <v>312</v>
      </c>
      <c r="BM212" s="140" t="s">
        <v>2504</v>
      </c>
    </row>
    <row r="213" spans="2:65" s="1" customFormat="1" ht="24.75" customHeight="1" x14ac:dyDescent="0.2">
      <c r="B213" s="33"/>
      <c r="C213" s="129" t="s">
        <v>521</v>
      </c>
      <c r="D213" s="129" t="s">
        <v>210</v>
      </c>
      <c r="E213" s="130" t="s">
        <v>2505</v>
      </c>
      <c r="F213" s="131" t="s">
        <v>2506</v>
      </c>
      <c r="G213" s="132" t="s">
        <v>307</v>
      </c>
      <c r="H213" s="133">
        <v>7</v>
      </c>
      <c r="I213" s="134"/>
      <c r="J213" s="135">
        <f>ROUND(I213*H213,2)</f>
        <v>0</v>
      </c>
      <c r="K213" s="131" t="s">
        <v>213</v>
      </c>
      <c r="L213" s="33"/>
      <c r="M213" s="136" t="s">
        <v>19</v>
      </c>
      <c r="N213" s="137" t="s">
        <v>46</v>
      </c>
      <c r="P213" s="138">
        <f>O213*H213</f>
        <v>0</v>
      </c>
      <c r="Q213" s="138">
        <v>0</v>
      </c>
      <c r="R213" s="138">
        <f>Q213*H213</f>
        <v>0</v>
      </c>
      <c r="S213" s="138">
        <v>0</v>
      </c>
      <c r="T213" s="139">
        <f>S213*H213</f>
        <v>0</v>
      </c>
      <c r="AR213" s="140" t="s">
        <v>312</v>
      </c>
      <c r="AT213" s="140" t="s">
        <v>210</v>
      </c>
      <c r="AU213" s="140" t="s">
        <v>85</v>
      </c>
      <c r="AY213" s="18" t="s">
        <v>208</v>
      </c>
      <c r="BE213" s="141">
        <f>IF(N213="základní",J213,0)</f>
        <v>0</v>
      </c>
      <c r="BF213" s="141">
        <f>IF(N213="snížená",J213,0)</f>
        <v>0</v>
      </c>
      <c r="BG213" s="141">
        <f>IF(N213="zákl. přenesená",J213,0)</f>
        <v>0</v>
      </c>
      <c r="BH213" s="141">
        <f>IF(N213="sníž. přenesená",J213,0)</f>
        <v>0</v>
      </c>
      <c r="BI213" s="141">
        <f>IF(N213="nulová",J213,0)</f>
        <v>0</v>
      </c>
      <c r="BJ213" s="18" t="s">
        <v>83</v>
      </c>
      <c r="BK213" s="141">
        <f>ROUND(I213*H213,2)</f>
        <v>0</v>
      </c>
      <c r="BL213" s="18" t="s">
        <v>312</v>
      </c>
      <c r="BM213" s="140" t="s">
        <v>2507</v>
      </c>
    </row>
    <row r="214" spans="2:65" s="1" customFormat="1" x14ac:dyDescent="0.2">
      <c r="B214" s="33"/>
      <c r="D214" s="142" t="s">
        <v>216</v>
      </c>
      <c r="F214" s="143" t="s">
        <v>2508</v>
      </c>
      <c r="I214" s="144"/>
      <c r="L214" s="33"/>
      <c r="M214" s="145"/>
      <c r="T214" s="54"/>
      <c r="AT214" s="18" t="s">
        <v>216</v>
      </c>
      <c r="AU214" s="18" t="s">
        <v>85</v>
      </c>
    </row>
    <row r="215" spans="2:65" s="12" customFormat="1" x14ac:dyDescent="0.2">
      <c r="B215" s="146"/>
      <c r="D215" s="147" t="s">
        <v>218</v>
      </c>
      <c r="E215" s="148" t="s">
        <v>19</v>
      </c>
      <c r="F215" s="149" t="s">
        <v>2399</v>
      </c>
      <c r="H215" s="148" t="s">
        <v>19</v>
      </c>
      <c r="I215" s="150"/>
      <c r="L215" s="146"/>
      <c r="M215" s="151"/>
      <c r="T215" s="152"/>
      <c r="AT215" s="148" t="s">
        <v>218</v>
      </c>
      <c r="AU215" s="148" t="s">
        <v>85</v>
      </c>
      <c r="AV215" s="12" t="s">
        <v>83</v>
      </c>
      <c r="AW215" s="12" t="s">
        <v>35</v>
      </c>
      <c r="AX215" s="12" t="s">
        <v>75</v>
      </c>
      <c r="AY215" s="148" t="s">
        <v>208</v>
      </c>
    </row>
    <row r="216" spans="2:65" s="13" customFormat="1" x14ac:dyDescent="0.2">
      <c r="B216" s="153"/>
      <c r="D216" s="147" t="s">
        <v>218</v>
      </c>
      <c r="E216" s="154" t="s">
        <v>19</v>
      </c>
      <c r="F216" s="155" t="s">
        <v>2509</v>
      </c>
      <c r="H216" s="156">
        <v>7</v>
      </c>
      <c r="I216" s="157"/>
      <c r="L216" s="153"/>
      <c r="M216" s="158"/>
      <c r="T216" s="159"/>
      <c r="AT216" s="154" t="s">
        <v>218</v>
      </c>
      <c r="AU216" s="154" t="s">
        <v>85</v>
      </c>
      <c r="AV216" s="13" t="s">
        <v>85</v>
      </c>
      <c r="AW216" s="13" t="s">
        <v>35</v>
      </c>
      <c r="AX216" s="13" t="s">
        <v>75</v>
      </c>
      <c r="AY216" s="154" t="s">
        <v>208</v>
      </c>
    </row>
    <row r="217" spans="2:65" s="14" customFormat="1" x14ac:dyDescent="0.2">
      <c r="B217" s="160"/>
      <c r="D217" s="147" t="s">
        <v>218</v>
      </c>
      <c r="E217" s="161" t="s">
        <v>19</v>
      </c>
      <c r="F217" s="162" t="s">
        <v>221</v>
      </c>
      <c r="H217" s="163">
        <v>7</v>
      </c>
      <c r="I217" s="164"/>
      <c r="L217" s="160"/>
      <c r="M217" s="165"/>
      <c r="T217" s="166"/>
      <c r="AT217" s="161" t="s">
        <v>218</v>
      </c>
      <c r="AU217" s="161" t="s">
        <v>85</v>
      </c>
      <c r="AV217" s="14" t="s">
        <v>214</v>
      </c>
      <c r="AW217" s="14" t="s">
        <v>35</v>
      </c>
      <c r="AX217" s="14" t="s">
        <v>83</v>
      </c>
      <c r="AY217" s="161" t="s">
        <v>208</v>
      </c>
    </row>
    <row r="218" spans="2:65" s="1" customFormat="1" ht="15.75" customHeight="1" x14ac:dyDescent="0.2">
      <c r="B218" s="33"/>
      <c r="C218" s="168" t="s">
        <v>526</v>
      </c>
      <c r="D218" s="168" t="s">
        <v>346</v>
      </c>
      <c r="E218" s="169" t="s">
        <v>2510</v>
      </c>
      <c r="F218" s="170" t="s">
        <v>2511</v>
      </c>
      <c r="G218" s="171" t="s">
        <v>307</v>
      </c>
      <c r="H218" s="172">
        <v>7</v>
      </c>
      <c r="I218" s="173"/>
      <c r="J218" s="174">
        <f>ROUND(I218*H218,2)</f>
        <v>0</v>
      </c>
      <c r="K218" s="170" t="s">
        <v>213</v>
      </c>
      <c r="L218" s="175"/>
      <c r="M218" s="176" t="s">
        <v>19</v>
      </c>
      <c r="N218" s="177" t="s">
        <v>46</v>
      </c>
      <c r="P218" s="138">
        <f>O218*H218</f>
        <v>0</v>
      </c>
      <c r="Q218" s="138">
        <v>4.0000000000000003E-5</v>
      </c>
      <c r="R218" s="138">
        <f>Q218*H218</f>
        <v>2.8000000000000003E-4</v>
      </c>
      <c r="S218" s="138">
        <v>0</v>
      </c>
      <c r="T218" s="139">
        <f>S218*H218</f>
        <v>0</v>
      </c>
      <c r="AR218" s="140" t="s">
        <v>432</v>
      </c>
      <c r="AT218" s="140" t="s">
        <v>346</v>
      </c>
      <c r="AU218" s="140" t="s">
        <v>85</v>
      </c>
      <c r="AY218" s="18" t="s">
        <v>208</v>
      </c>
      <c r="BE218" s="141">
        <f>IF(N218="základní",J218,0)</f>
        <v>0</v>
      </c>
      <c r="BF218" s="141">
        <f>IF(N218="snížená",J218,0)</f>
        <v>0</v>
      </c>
      <c r="BG218" s="141">
        <f>IF(N218="zákl. přenesená",J218,0)</f>
        <v>0</v>
      </c>
      <c r="BH218" s="141">
        <f>IF(N218="sníž. přenesená",J218,0)</f>
        <v>0</v>
      </c>
      <c r="BI218" s="141">
        <f>IF(N218="nulová",J218,0)</f>
        <v>0</v>
      </c>
      <c r="BJ218" s="18" t="s">
        <v>83</v>
      </c>
      <c r="BK218" s="141">
        <f>ROUND(I218*H218,2)</f>
        <v>0</v>
      </c>
      <c r="BL218" s="18" t="s">
        <v>312</v>
      </c>
      <c r="BM218" s="140" t="s">
        <v>2512</v>
      </c>
    </row>
    <row r="219" spans="2:65" s="1" customFormat="1" ht="15.75" customHeight="1" x14ac:dyDescent="0.2">
      <c r="B219" s="33"/>
      <c r="C219" s="168" t="s">
        <v>532</v>
      </c>
      <c r="D219" s="168" t="s">
        <v>346</v>
      </c>
      <c r="E219" s="169" t="s">
        <v>2499</v>
      </c>
      <c r="F219" s="170" t="s">
        <v>2500</v>
      </c>
      <c r="G219" s="171" t="s">
        <v>307</v>
      </c>
      <c r="H219" s="172">
        <v>7</v>
      </c>
      <c r="I219" s="173"/>
      <c r="J219" s="174">
        <f>ROUND(I219*H219,2)</f>
        <v>0</v>
      </c>
      <c r="K219" s="170" t="s">
        <v>213</v>
      </c>
      <c r="L219" s="175"/>
      <c r="M219" s="176" t="s">
        <v>19</v>
      </c>
      <c r="N219" s="177" t="s">
        <v>46</v>
      </c>
      <c r="P219" s="138">
        <f>O219*H219</f>
        <v>0</v>
      </c>
      <c r="Q219" s="138">
        <v>3.0000000000000001E-5</v>
      </c>
      <c r="R219" s="138">
        <f>Q219*H219</f>
        <v>2.1000000000000001E-4</v>
      </c>
      <c r="S219" s="138">
        <v>0</v>
      </c>
      <c r="T219" s="139">
        <f>S219*H219</f>
        <v>0</v>
      </c>
      <c r="AR219" s="140" t="s">
        <v>432</v>
      </c>
      <c r="AT219" s="140" t="s">
        <v>346</v>
      </c>
      <c r="AU219" s="140" t="s">
        <v>85</v>
      </c>
      <c r="AY219" s="18" t="s">
        <v>208</v>
      </c>
      <c r="BE219" s="141">
        <f>IF(N219="základní",J219,0)</f>
        <v>0</v>
      </c>
      <c r="BF219" s="141">
        <f>IF(N219="snížená",J219,0)</f>
        <v>0</v>
      </c>
      <c r="BG219" s="141">
        <f>IF(N219="zákl. přenesená",J219,0)</f>
        <v>0</v>
      </c>
      <c r="BH219" s="141">
        <f>IF(N219="sníž. přenesená",J219,0)</f>
        <v>0</v>
      </c>
      <c r="BI219" s="141">
        <f>IF(N219="nulová",J219,0)</f>
        <v>0</v>
      </c>
      <c r="BJ219" s="18" t="s">
        <v>83</v>
      </c>
      <c r="BK219" s="141">
        <f>ROUND(I219*H219,2)</f>
        <v>0</v>
      </c>
      <c r="BL219" s="18" t="s">
        <v>312</v>
      </c>
      <c r="BM219" s="140" t="s">
        <v>2513</v>
      </c>
    </row>
    <row r="220" spans="2:65" s="1" customFormat="1" ht="15.75" customHeight="1" x14ac:dyDescent="0.2">
      <c r="B220" s="33"/>
      <c r="C220" s="168" t="s">
        <v>546</v>
      </c>
      <c r="D220" s="168" t="s">
        <v>346</v>
      </c>
      <c r="E220" s="169" t="s">
        <v>2502</v>
      </c>
      <c r="F220" s="170" t="s">
        <v>2503</v>
      </c>
      <c r="G220" s="171" t="s">
        <v>307</v>
      </c>
      <c r="H220" s="172">
        <v>7</v>
      </c>
      <c r="I220" s="173"/>
      <c r="J220" s="174">
        <f>ROUND(I220*H220,2)</f>
        <v>0</v>
      </c>
      <c r="K220" s="170" t="s">
        <v>213</v>
      </c>
      <c r="L220" s="175"/>
      <c r="M220" s="176" t="s">
        <v>19</v>
      </c>
      <c r="N220" s="177" t="s">
        <v>46</v>
      </c>
      <c r="P220" s="138">
        <f>O220*H220</f>
        <v>0</v>
      </c>
      <c r="Q220" s="138">
        <v>1.0000000000000001E-5</v>
      </c>
      <c r="R220" s="138">
        <f>Q220*H220</f>
        <v>7.0000000000000007E-5</v>
      </c>
      <c r="S220" s="138">
        <v>0</v>
      </c>
      <c r="T220" s="139">
        <f>S220*H220</f>
        <v>0</v>
      </c>
      <c r="AR220" s="140" t="s">
        <v>432</v>
      </c>
      <c r="AT220" s="140" t="s">
        <v>346</v>
      </c>
      <c r="AU220" s="140" t="s">
        <v>85</v>
      </c>
      <c r="AY220" s="18" t="s">
        <v>208</v>
      </c>
      <c r="BE220" s="141">
        <f>IF(N220="základní",J220,0)</f>
        <v>0</v>
      </c>
      <c r="BF220" s="141">
        <f>IF(N220="snížená",J220,0)</f>
        <v>0</v>
      </c>
      <c r="BG220" s="141">
        <f>IF(N220="zákl. přenesená",J220,0)</f>
        <v>0</v>
      </c>
      <c r="BH220" s="141">
        <f>IF(N220="sníž. přenesená",J220,0)</f>
        <v>0</v>
      </c>
      <c r="BI220" s="141">
        <f>IF(N220="nulová",J220,0)</f>
        <v>0</v>
      </c>
      <c r="BJ220" s="18" t="s">
        <v>83</v>
      </c>
      <c r="BK220" s="141">
        <f>ROUND(I220*H220,2)</f>
        <v>0</v>
      </c>
      <c r="BL220" s="18" t="s">
        <v>312</v>
      </c>
      <c r="BM220" s="140" t="s">
        <v>2514</v>
      </c>
    </row>
    <row r="221" spans="2:65" s="1" customFormat="1" ht="24.75" customHeight="1" x14ac:dyDescent="0.2">
      <c r="B221" s="33"/>
      <c r="C221" s="129" t="s">
        <v>558</v>
      </c>
      <c r="D221" s="129" t="s">
        <v>210</v>
      </c>
      <c r="E221" s="130" t="s">
        <v>2515</v>
      </c>
      <c r="F221" s="131" t="s">
        <v>2516</v>
      </c>
      <c r="G221" s="132" t="s">
        <v>307</v>
      </c>
      <c r="H221" s="133">
        <v>2</v>
      </c>
      <c r="I221" s="134"/>
      <c r="J221" s="135">
        <f>ROUND(I221*H221,2)</f>
        <v>0</v>
      </c>
      <c r="K221" s="131" t="s">
        <v>213</v>
      </c>
      <c r="L221" s="33"/>
      <c r="M221" s="136" t="s">
        <v>19</v>
      </c>
      <c r="N221" s="137" t="s">
        <v>46</v>
      </c>
      <c r="P221" s="138">
        <f>O221*H221</f>
        <v>0</v>
      </c>
      <c r="Q221" s="138">
        <v>0</v>
      </c>
      <c r="R221" s="138">
        <f>Q221*H221</f>
        <v>0</v>
      </c>
      <c r="S221" s="138">
        <v>0</v>
      </c>
      <c r="T221" s="139">
        <f>S221*H221</f>
        <v>0</v>
      </c>
      <c r="AR221" s="140" t="s">
        <v>312</v>
      </c>
      <c r="AT221" s="140" t="s">
        <v>210</v>
      </c>
      <c r="AU221" s="140" t="s">
        <v>85</v>
      </c>
      <c r="AY221" s="18" t="s">
        <v>208</v>
      </c>
      <c r="BE221" s="141">
        <f>IF(N221="základní",J221,0)</f>
        <v>0</v>
      </c>
      <c r="BF221" s="141">
        <f>IF(N221="snížená",J221,0)</f>
        <v>0</v>
      </c>
      <c r="BG221" s="141">
        <f>IF(N221="zákl. přenesená",J221,0)</f>
        <v>0</v>
      </c>
      <c r="BH221" s="141">
        <f>IF(N221="sníž. přenesená",J221,0)</f>
        <v>0</v>
      </c>
      <c r="BI221" s="141">
        <f>IF(N221="nulová",J221,0)</f>
        <v>0</v>
      </c>
      <c r="BJ221" s="18" t="s">
        <v>83</v>
      </c>
      <c r="BK221" s="141">
        <f>ROUND(I221*H221,2)</f>
        <v>0</v>
      </c>
      <c r="BL221" s="18" t="s">
        <v>312</v>
      </c>
      <c r="BM221" s="140" t="s">
        <v>2517</v>
      </c>
    </row>
    <row r="222" spans="2:65" s="1" customFormat="1" x14ac:dyDescent="0.2">
      <c r="B222" s="33"/>
      <c r="D222" s="142" t="s">
        <v>216</v>
      </c>
      <c r="F222" s="143" t="s">
        <v>2518</v>
      </c>
      <c r="I222" s="144"/>
      <c r="L222" s="33"/>
      <c r="M222" s="145"/>
      <c r="T222" s="54"/>
      <c r="AT222" s="18" t="s">
        <v>216</v>
      </c>
      <c r="AU222" s="18" t="s">
        <v>85</v>
      </c>
    </row>
    <row r="223" spans="2:65" s="12" customFormat="1" x14ac:dyDescent="0.2">
      <c r="B223" s="146"/>
      <c r="D223" s="147" t="s">
        <v>218</v>
      </c>
      <c r="E223" s="148" t="s">
        <v>19</v>
      </c>
      <c r="F223" s="149" t="s">
        <v>2399</v>
      </c>
      <c r="H223" s="148" t="s">
        <v>19</v>
      </c>
      <c r="I223" s="150"/>
      <c r="L223" s="146"/>
      <c r="M223" s="151"/>
      <c r="T223" s="152"/>
      <c r="AT223" s="148" t="s">
        <v>218</v>
      </c>
      <c r="AU223" s="148" t="s">
        <v>85</v>
      </c>
      <c r="AV223" s="12" t="s">
        <v>83</v>
      </c>
      <c r="AW223" s="12" t="s">
        <v>35</v>
      </c>
      <c r="AX223" s="12" t="s">
        <v>75</v>
      </c>
      <c r="AY223" s="148" t="s">
        <v>208</v>
      </c>
    </row>
    <row r="224" spans="2:65" s="13" customFormat="1" x14ac:dyDescent="0.2">
      <c r="B224" s="153"/>
      <c r="D224" s="147" t="s">
        <v>218</v>
      </c>
      <c r="E224" s="154" t="s">
        <v>19</v>
      </c>
      <c r="F224" s="155" t="s">
        <v>672</v>
      </c>
      <c r="H224" s="156">
        <v>2</v>
      </c>
      <c r="I224" s="157"/>
      <c r="L224" s="153"/>
      <c r="M224" s="158"/>
      <c r="T224" s="159"/>
      <c r="AT224" s="154" t="s">
        <v>218</v>
      </c>
      <c r="AU224" s="154" t="s">
        <v>85</v>
      </c>
      <c r="AV224" s="13" t="s">
        <v>85</v>
      </c>
      <c r="AW224" s="13" t="s">
        <v>35</v>
      </c>
      <c r="AX224" s="13" t="s">
        <v>75</v>
      </c>
      <c r="AY224" s="154" t="s">
        <v>208</v>
      </c>
    </row>
    <row r="225" spans="2:65" s="14" customFormat="1" x14ac:dyDescent="0.2">
      <c r="B225" s="160"/>
      <c r="D225" s="147" t="s">
        <v>218</v>
      </c>
      <c r="E225" s="161" t="s">
        <v>19</v>
      </c>
      <c r="F225" s="162" t="s">
        <v>221</v>
      </c>
      <c r="H225" s="163">
        <v>2</v>
      </c>
      <c r="I225" s="164"/>
      <c r="L225" s="160"/>
      <c r="M225" s="165"/>
      <c r="T225" s="166"/>
      <c r="AT225" s="161" t="s">
        <v>218</v>
      </c>
      <c r="AU225" s="161" t="s">
        <v>85</v>
      </c>
      <c r="AV225" s="14" t="s">
        <v>214</v>
      </c>
      <c r="AW225" s="14" t="s">
        <v>35</v>
      </c>
      <c r="AX225" s="14" t="s">
        <v>83</v>
      </c>
      <c r="AY225" s="161" t="s">
        <v>208</v>
      </c>
    </row>
    <row r="226" spans="2:65" s="1" customFormat="1" ht="15.75" customHeight="1" x14ac:dyDescent="0.2">
      <c r="B226" s="33"/>
      <c r="C226" s="168" t="s">
        <v>569</v>
      </c>
      <c r="D226" s="168" t="s">
        <v>346</v>
      </c>
      <c r="E226" s="169" t="s">
        <v>2519</v>
      </c>
      <c r="F226" s="170" t="s">
        <v>2520</v>
      </c>
      <c r="G226" s="171" t="s">
        <v>307</v>
      </c>
      <c r="H226" s="172">
        <v>2</v>
      </c>
      <c r="I226" s="173"/>
      <c r="J226" s="174">
        <f>ROUND(I226*H226,2)</f>
        <v>0</v>
      </c>
      <c r="K226" s="170" t="s">
        <v>213</v>
      </c>
      <c r="L226" s="175"/>
      <c r="M226" s="176" t="s">
        <v>19</v>
      </c>
      <c r="N226" s="177" t="s">
        <v>46</v>
      </c>
      <c r="P226" s="138">
        <f>O226*H226</f>
        <v>0</v>
      </c>
      <c r="Q226" s="138">
        <v>4.0000000000000003E-5</v>
      </c>
      <c r="R226" s="138">
        <f>Q226*H226</f>
        <v>8.0000000000000007E-5</v>
      </c>
      <c r="S226" s="138">
        <v>0</v>
      </c>
      <c r="T226" s="139">
        <f>S226*H226</f>
        <v>0</v>
      </c>
      <c r="AR226" s="140" t="s">
        <v>432</v>
      </c>
      <c r="AT226" s="140" t="s">
        <v>346</v>
      </c>
      <c r="AU226" s="140" t="s">
        <v>85</v>
      </c>
      <c r="AY226" s="18" t="s">
        <v>208</v>
      </c>
      <c r="BE226" s="141">
        <f>IF(N226="základní",J226,0)</f>
        <v>0</v>
      </c>
      <c r="BF226" s="141">
        <f>IF(N226="snížená",J226,0)</f>
        <v>0</v>
      </c>
      <c r="BG226" s="141">
        <f>IF(N226="zákl. přenesená",J226,0)</f>
        <v>0</v>
      </c>
      <c r="BH226" s="141">
        <f>IF(N226="sníž. přenesená",J226,0)</f>
        <v>0</v>
      </c>
      <c r="BI226" s="141">
        <f>IF(N226="nulová",J226,0)</f>
        <v>0</v>
      </c>
      <c r="BJ226" s="18" t="s">
        <v>83</v>
      </c>
      <c r="BK226" s="141">
        <f>ROUND(I226*H226,2)</f>
        <v>0</v>
      </c>
      <c r="BL226" s="18" t="s">
        <v>312</v>
      </c>
      <c r="BM226" s="140" t="s">
        <v>2521</v>
      </c>
    </row>
    <row r="227" spans="2:65" s="1" customFormat="1" ht="15.75" customHeight="1" x14ac:dyDescent="0.2">
      <c r="B227" s="33"/>
      <c r="C227" s="168" t="s">
        <v>575</v>
      </c>
      <c r="D227" s="168" t="s">
        <v>346</v>
      </c>
      <c r="E227" s="169" t="s">
        <v>2522</v>
      </c>
      <c r="F227" s="170" t="s">
        <v>2523</v>
      </c>
      <c r="G227" s="171" t="s">
        <v>307</v>
      </c>
      <c r="H227" s="172">
        <v>2</v>
      </c>
      <c r="I227" s="173"/>
      <c r="J227" s="174">
        <f>ROUND(I227*H227,2)</f>
        <v>0</v>
      </c>
      <c r="K227" s="170" t="s">
        <v>213</v>
      </c>
      <c r="L227" s="175"/>
      <c r="M227" s="176" t="s">
        <v>19</v>
      </c>
      <c r="N227" s="177" t="s">
        <v>46</v>
      </c>
      <c r="P227" s="138">
        <f>O227*H227</f>
        <v>0</v>
      </c>
      <c r="Q227" s="138">
        <v>3.0000000000000001E-5</v>
      </c>
      <c r="R227" s="138">
        <f>Q227*H227</f>
        <v>6.0000000000000002E-5</v>
      </c>
      <c r="S227" s="138">
        <v>0</v>
      </c>
      <c r="T227" s="139">
        <f>S227*H227</f>
        <v>0</v>
      </c>
      <c r="AR227" s="140" t="s">
        <v>432</v>
      </c>
      <c r="AT227" s="140" t="s">
        <v>346</v>
      </c>
      <c r="AU227" s="140" t="s">
        <v>85</v>
      </c>
      <c r="AY227" s="18" t="s">
        <v>208</v>
      </c>
      <c r="BE227" s="141">
        <f>IF(N227="základní",J227,0)</f>
        <v>0</v>
      </c>
      <c r="BF227" s="141">
        <f>IF(N227="snížená",J227,0)</f>
        <v>0</v>
      </c>
      <c r="BG227" s="141">
        <f>IF(N227="zákl. přenesená",J227,0)</f>
        <v>0</v>
      </c>
      <c r="BH227" s="141">
        <f>IF(N227="sníž. přenesená",J227,0)</f>
        <v>0</v>
      </c>
      <c r="BI227" s="141">
        <f>IF(N227="nulová",J227,0)</f>
        <v>0</v>
      </c>
      <c r="BJ227" s="18" t="s">
        <v>83</v>
      </c>
      <c r="BK227" s="141">
        <f>ROUND(I227*H227,2)</f>
        <v>0</v>
      </c>
      <c r="BL227" s="18" t="s">
        <v>312</v>
      </c>
      <c r="BM227" s="140" t="s">
        <v>2524</v>
      </c>
    </row>
    <row r="228" spans="2:65" s="1" customFormat="1" ht="15.75" customHeight="1" x14ac:dyDescent="0.2">
      <c r="B228" s="33"/>
      <c r="C228" s="168" t="s">
        <v>580</v>
      </c>
      <c r="D228" s="168" t="s">
        <v>346</v>
      </c>
      <c r="E228" s="169" t="s">
        <v>2502</v>
      </c>
      <c r="F228" s="170" t="s">
        <v>2503</v>
      </c>
      <c r="G228" s="171" t="s">
        <v>307</v>
      </c>
      <c r="H228" s="172">
        <v>2</v>
      </c>
      <c r="I228" s="173"/>
      <c r="J228" s="174">
        <f>ROUND(I228*H228,2)</f>
        <v>0</v>
      </c>
      <c r="K228" s="170" t="s">
        <v>213</v>
      </c>
      <c r="L228" s="175"/>
      <c r="M228" s="176" t="s">
        <v>19</v>
      </c>
      <c r="N228" s="177" t="s">
        <v>46</v>
      </c>
      <c r="P228" s="138">
        <f>O228*H228</f>
        <v>0</v>
      </c>
      <c r="Q228" s="138">
        <v>1.0000000000000001E-5</v>
      </c>
      <c r="R228" s="138">
        <f>Q228*H228</f>
        <v>2.0000000000000002E-5</v>
      </c>
      <c r="S228" s="138">
        <v>0</v>
      </c>
      <c r="T228" s="139">
        <f>S228*H228</f>
        <v>0</v>
      </c>
      <c r="AR228" s="140" t="s">
        <v>432</v>
      </c>
      <c r="AT228" s="140" t="s">
        <v>346</v>
      </c>
      <c r="AU228" s="140" t="s">
        <v>85</v>
      </c>
      <c r="AY228" s="18" t="s">
        <v>208</v>
      </c>
      <c r="BE228" s="141">
        <f>IF(N228="základní",J228,0)</f>
        <v>0</v>
      </c>
      <c r="BF228" s="141">
        <f>IF(N228="snížená",J228,0)</f>
        <v>0</v>
      </c>
      <c r="BG228" s="141">
        <f>IF(N228="zákl. přenesená",J228,0)</f>
        <v>0</v>
      </c>
      <c r="BH228" s="141">
        <f>IF(N228="sníž. přenesená",J228,0)</f>
        <v>0</v>
      </c>
      <c r="BI228" s="141">
        <f>IF(N228="nulová",J228,0)</f>
        <v>0</v>
      </c>
      <c r="BJ228" s="18" t="s">
        <v>83</v>
      </c>
      <c r="BK228" s="141">
        <f>ROUND(I228*H228,2)</f>
        <v>0</v>
      </c>
      <c r="BL228" s="18" t="s">
        <v>312</v>
      </c>
      <c r="BM228" s="140" t="s">
        <v>2525</v>
      </c>
    </row>
    <row r="229" spans="2:65" s="1" customFormat="1" ht="24.75" customHeight="1" x14ac:dyDescent="0.2">
      <c r="B229" s="33"/>
      <c r="C229" s="129" t="s">
        <v>585</v>
      </c>
      <c r="D229" s="129" t="s">
        <v>210</v>
      </c>
      <c r="E229" s="130" t="s">
        <v>2526</v>
      </c>
      <c r="F229" s="131" t="s">
        <v>2527</v>
      </c>
      <c r="G229" s="132" t="s">
        <v>307</v>
      </c>
      <c r="H229" s="133">
        <v>66</v>
      </c>
      <c r="I229" s="134"/>
      <c r="J229" s="135">
        <f>ROUND(I229*H229,2)</f>
        <v>0</v>
      </c>
      <c r="K229" s="131" t="s">
        <v>213</v>
      </c>
      <c r="L229" s="33"/>
      <c r="M229" s="136" t="s">
        <v>19</v>
      </c>
      <c r="N229" s="137" t="s">
        <v>46</v>
      </c>
      <c r="P229" s="138">
        <f>O229*H229</f>
        <v>0</v>
      </c>
      <c r="Q229" s="138">
        <v>0</v>
      </c>
      <c r="R229" s="138">
        <f>Q229*H229</f>
        <v>0</v>
      </c>
      <c r="S229" s="138">
        <v>0</v>
      </c>
      <c r="T229" s="139">
        <f>S229*H229</f>
        <v>0</v>
      </c>
      <c r="AR229" s="140" t="s">
        <v>312</v>
      </c>
      <c r="AT229" s="140" t="s">
        <v>210</v>
      </c>
      <c r="AU229" s="140" t="s">
        <v>85</v>
      </c>
      <c r="AY229" s="18" t="s">
        <v>208</v>
      </c>
      <c r="BE229" s="141">
        <f>IF(N229="základní",J229,0)</f>
        <v>0</v>
      </c>
      <c r="BF229" s="141">
        <f>IF(N229="snížená",J229,0)</f>
        <v>0</v>
      </c>
      <c r="BG229" s="141">
        <f>IF(N229="zákl. přenesená",J229,0)</f>
        <v>0</v>
      </c>
      <c r="BH229" s="141">
        <f>IF(N229="sníž. přenesená",J229,0)</f>
        <v>0</v>
      </c>
      <c r="BI229" s="141">
        <f>IF(N229="nulová",J229,0)</f>
        <v>0</v>
      </c>
      <c r="BJ229" s="18" t="s">
        <v>83</v>
      </c>
      <c r="BK229" s="141">
        <f>ROUND(I229*H229,2)</f>
        <v>0</v>
      </c>
      <c r="BL229" s="18" t="s">
        <v>312</v>
      </c>
      <c r="BM229" s="140" t="s">
        <v>2528</v>
      </c>
    </row>
    <row r="230" spans="2:65" s="1" customFormat="1" x14ac:dyDescent="0.2">
      <c r="B230" s="33"/>
      <c r="D230" s="142" t="s">
        <v>216</v>
      </c>
      <c r="F230" s="143" t="s">
        <v>2529</v>
      </c>
      <c r="I230" s="144"/>
      <c r="L230" s="33"/>
      <c r="M230" s="145"/>
      <c r="T230" s="54"/>
      <c r="AT230" s="18" t="s">
        <v>216</v>
      </c>
      <c r="AU230" s="18" t="s">
        <v>85</v>
      </c>
    </row>
    <row r="231" spans="2:65" s="1" customFormat="1" ht="15.75" customHeight="1" x14ac:dyDescent="0.2">
      <c r="B231" s="33"/>
      <c r="C231" s="168" t="s">
        <v>591</v>
      </c>
      <c r="D231" s="168" t="s">
        <v>346</v>
      </c>
      <c r="E231" s="169" t="s">
        <v>2530</v>
      </c>
      <c r="F231" s="170" t="s">
        <v>2531</v>
      </c>
      <c r="G231" s="171" t="s">
        <v>307</v>
      </c>
      <c r="H231" s="172">
        <v>58</v>
      </c>
      <c r="I231" s="173"/>
      <c r="J231" s="174">
        <f>ROUND(I231*H231,2)</f>
        <v>0</v>
      </c>
      <c r="K231" s="170" t="s">
        <v>213</v>
      </c>
      <c r="L231" s="175"/>
      <c r="M231" s="176" t="s">
        <v>19</v>
      </c>
      <c r="N231" s="177" t="s">
        <v>46</v>
      </c>
      <c r="P231" s="138">
        <f>O231*H231</f>
        <v>0</v>
      </c>
      <c r="Q231" s="138">
        <v>1E-4</v>
      </c>
      <c r="R231" s="138">
        <f>Q231*H231</f>
        <v>5.8000000000000005E-3</v>
      </c>
      <c r="S231" s="138">
        <v>0</v>
      </c>
      <c r="T231" s="139">
        <f>S231*H231</f>
        <v>0</v>
      </c>
      <c r="AR231" s="140" t="s">
        <v>432</v>
      </c>
      <c r="AT231" s="140" t="s">
        <v>346</v>
      </c>
      <c r="AU231" s="140" t="s">
        <v>85</v>
      </c>
      <c r="AY231" s="18" t="s">
        <v>208</v>
      </c>
      <c r="BE231" s="141">
        <f>IF(N231="základní",J231,0)</f>
        <v>0</v>
      </c>
      <c r="BF231" s="141">
        <f>IF(N231="snížená",J231,0)</f>
        <v>0</v>
      </c>
      <c r="BG231" s="141">
        <f>IF(N231="zákl. přenesená",J231,0)</f>
        <v>0</v>
      </c>
      <c r="BH231" s="141">
        <f>IF(N231="sníž. přenesená",J231,0)</f>
        <v>0</v>
      </c>
      <c r="BI231" s="141">
        <f>IF(N231="nulová",J231,0)</f>
        <v>0</v>
      </c>
      <c r="BJ231" s="18" t="s">
        <v>83</v>
      </c>
      <c r="BK231" s="141">
        <f>ROUND(I231*H231,2)</f>
        <v>0</v>
      </c>
      <c r="BL231" s="18" t="s">
        <v>312</v>
      </c>
      <c r="BM231" s="140" t="s">
        <v>2532</v>
      </c>
    </row>
    <row r="232" spans="2:65" s="1" customFormat="1" ht="27" x14ac:dyDescent="0.2">
      <c r="B232" s="33"/>
      <c r="D232" s="147" t="s">
        <v>297</v>
      </c>
      <c r="F232" s="167" t="s">
        <v>2533</v>
      </c>
      <c r="I232" s="144"/>
      <c r="L232" s="33"/>
      <c r="M232" s="145"/>
      <c r="T232" s="54"/>
      <c r="AT232" s="18" t="s">
        <v>297</v>
      </c>
      <c r="AU232" s="18" t="s">
        <v>85</v>
      </c>
    </row>
    <row r="233" spans="2:65" s="12" customFormat="1" x14ac:dyDescent="0.2">
      <c r="B233" s="146"/>
      <c r="D233" s="147" t="s">
        <v>218</v>
      </c>
      <c r="E233" s="148" t="s">
        <v>19</v>
      </c>
      <c r="F233" s="149" t="s">
        <v>2399</v>
      </c>
      <c r="H233" s="148" t="s">
        <v>19</v>
      </c>
      <c r="I233" s="150"/>
      <c r="L233" s="146"/>
      <c r="M233" s="151"/>
      <c r="T233" s="152"/>
      <c r="AT233" s="148" t="s">
        <v>218</v>
      </c>
      <c r="AU233" s="148" t="s">
        <v>85</v>
      </c>
      <c r="AV233" s="12" t="s">
        <v>83</v>
      </c>
      <c r="AW233" s="12" t="s">
        <v>35</v>
      </c>
      <c r="AX233" s="12" t="s">
        <v>75</v>
      </c>
      <c r="AY233" s="148" t="s">
        <v>208</v>
      </c>
    </row>
    <row r="234" spans="2:65" s="13" customFormat="1" x14ac:dyDescent="0.2">
      <c r="B234" s="153"/>
      <c r="D234" s="147" t="s">
        <v>218</v>
      </c>
      <c r="E234" s="154" t="s">
        <v>19</v>
      </c>
      <c r="F234" s="155" t="s">
        <v>2534</v>
      </c>
      <c r="H234" s="156">
        <v>58</v>
      </c>
      <c r="I234" s="157"/>
      <c r="L234" s="153"/>
      <c r="M234" s="158"/>
      <c r="T234" s="159"/>
      <c r="AT234" s="154" t="s">
        <v>218</v>
      </c>
      <c r="AU234" s="154" t="s">
        <v>85</v>
      </c>
      <c r="AV234" s="13" t="s">
        <v>85</v>
      </c>
      <c r="AW234" s="13" t="s">
        <v>35</v>
      </c>
      <c r="AX234" s="13" t="s">
        <v>75</v>
      </c>
      <c r="AY234" s="154" t="s">
        <v>208</v>
      </c>
    </row>
    <row r="235" spans="2:65" s="14" customFormat="1" x14ac:dyDescent="0.2">
      <c r="B235" s="160"/>
      <c r="D235" s="147" t="s">
        <v>218</v>
      </c>
      <c r="E235" s="161" t="s">
        <v>19</v>
      </c>
      <c r="F235" s="162" t="s">
        <v>221</v>
      </c>
      <c r="H235" s="163">
        <v>58</v>
      </c>
      <c r="I235" s="164"/>
      <c r="L235" s="160"/>
      <c r="M235" s="165"/>
      <c r="T235" s="166"/>
      <c r="AT235" s="161" t="s">
        <v>218</v>
      </c>
      <c r="AU235" s="161" t="s">
        <v>85</v>
      </c>
      <c r="AV235" s="14" t="s">
        <v>214</v>
      </c>
      <c r="AW235" s="14" t="s">
        <v>35</v>
      </c>
      <c r="AX235" s="14" t="s">
        <v>83</v>
      </c>
      <c r="AY235" s="161" t="s">
        <v>208</v>
      </c>
    </row>
    <row r="236" spans="2:65" s="1" customFormat="1" ht="22.25" customHeight="1" x14ac:dyDescent="0.2">
      <c r="B236" s="33"/>
      <c r="C236" s="168" t="s">
        <v>596</v>
      </c>
      <c r="D236" s="168" t="s">
        <v>346</v>
      </c>
      <c r="E236" s="169" t="s">
        <v>2535</v>
      </c>
      <c r="F236" s="170" t="s">
        <v>2536</v>
      </c>
      <c r="G236" s="171" t="s">
        <v>307</v>
      </c>
      <c r="H236" s="172">
        <v>8</v>
      </c>
      <c r="I236" s="173"/>
      <c r="J236" s="174">
        <f>ROUND(I236*H236,2)</f>
        <v>0</v>
      </c>
      <c r="K236" s="170" t="s">
        <v>213</v>
      </c>
      <c r="L236" s="175"/>
      <c r="M236" s="176" t="s">
        <v>19</v>
      </c>
      <c r="N236" s="177" t="s">
        <v>46</v>
      </c>
      <c r="P236" s="138">
        <f>O236*H236</f>
        <v>0</v>
      </c>
      <c r="Q236" s="138">
        <v>1.3999999999999999E-4</v>
      </c>
      <c r="R236" s="138">
        <f>Q236*H236</f>
        <v>1.1199999999999999E-3</v>
      </c>
      <c r="S236" s="138">
        <v>0</v>
      </c>
      <c r="T236" s="139">
        <f>S236*H236</f>
        <v>0</v>
      </c>
      <c r="AR236" s="140" t="s">
        <v>432</v>
      </c>
      <c r="AT236" s="140" t="s">
        <v>346</v>
      </c>
      <c r="AU236" s="140" t="s">
        <v>85</v>
      </c>
      <c r="AY236" s="18" t="s">
        <v>208</v>
      </c>
      <c r="BE236" s="141">
        <f>IF(N236="základní",J236,0)</f>
        <v>0</v>
      </c>
      <c r="BF236" s="141">
        <f>IF(N236="snížená",J236,0)</f>
        <v>0</v>
      </c>
      <c r="BG236" s="141">
        <f>IF(N236="zákl. přenesená",J236,0)</f>
        <v>0</v>
      </c>
      <c r="BH236" s="141">
        <f>IF(N236="sníž. přenesená",J236,0)</f>
        <v>0</v>
      </c>
      <c r="BI236" s="141">
        <f>IF(N236="nulová",J236,0)</f>
        <v>0</v>
      </c>
      <c r="BJ236" s="18" t="s">
        <v>83</v>
      </c>
      <c r="BK236" s="141">
        <f>ROUND(I236*H236,2)</f>
        <v>0</v>
      </c>
      <c r="BL236" s="18" t="s">
        <v>312</v>
      </c>
      <c r="BM236" s="140" t="s">
        <v>2537</v>
      </c>
    </row>
    <row r="237" spans="2:65" s="12" customFormat="1" x14ac:dyDescent="0.2">
      <c r="B237" s="146"/>
      <c r="D237" s="147" t="s">
        <v>218</v>
      </c>
      <c r="E237" s="148" t="s">
        <v>19</v>
      </c>
      <c r="F237" s="149" t="s">
        <v>2399</v>
      </c>
      <c r="H237" s="148" t="s">
        <v>19</v>
      </c>
      <c r="I237" s="150"/>
      <c r="L237" s="146"/>
      <c r="M237" s="151"/>
      <c r="T237" s="152"/>
      <c r="AT237" s="148" t="s">
        <v>218</v>
      </c>
      <c r="AU237" s="148" t="s">
        <v>85</v>
      </c>
      <c r="AV237" s="12" t="s">
        <v>83</v>
      </c>
      <c r="AW237" s="12" t="s">
        <v>35</v>
      </c>
      <c r="AX237" s="12" t="s">
        <v>75</v>
      </c>
      <c r="AY237" s="148" t="s">
        <v>208</v>
      </c>
    </row>
    <row r="238" spans="2:65" s="13" customFormat="1" x14ac:dyDescent="0.2">
      <c r="B238" s="153"/>
      <c r="D238" s="147" t="s">
        <v>218</v>
      </c>
      <c r="E238" s="154" t="s">
        <v>19</v>
      </c>
      <c r="F238" s="155" t="s">
        <v>2538</v>
      </c>
      <c r="H238" s="156">
        <v>8</v>
      </c>
      <c r="I238" s="157"/>
      <c r="L238" s="153"/>
      <c r="M238" s="158"/>
      <c r="T238" s="159"/>
      <c r="AT238" s="154" t="s">
        <v>218</v>
      </c>
      <c r="AU238" s="154" t="s">
        <v>85</v>
      </c>
      <c r="AV238" s="13" t="s">
        <v>85</v>
      </c>
      <c r="AW238" s="13" t="s">
        <v>35</v>
      </c>
      <c r="AX238" s="13" t="s">
        <v>75</v>
      </c>
      <c r="AY238" s="154" t="s">
        <v>208</v>
      </c>
    </row>
    <row r="239" spans="2:65" s="14" customFormat="1" x14ac:dyDescent="0.2">
      <c r="B239" s="160"/>
      <c r="D239" s="147" t="s">
        <v>218</v>
      </c>
      <c r="E239" s="161" t="s">
        <v>19</v>
      </c>
      <c r="F239" s="162" t="s">
        <v>221</v>
      </c>
      <c r="H239" s="163">
        <v>8</v>
      </c>
      <c r="I239" s="164"/>
      <c r="L239" s="160"/>
      <c r="M239" s="165"/>
      <c r="T239" s="166"/>
      <c r="AT239" s="161" t="s">
        <v>218</v>
      </c>
      <c r="AU239" s="161" t="s">
        <v>85</v>
      </c>
      <c r="AV239" s="14" t="s">
        <v>214</v>
      </c>
      <c r="AW239" s="14" t="s">
        <v>35</v>
      </c>
      <c r="AX239" s="14" t="s">
        <v>83</v>
      </c>
      <c r="AY239" s="161" t="s">
        <v>208</v>
      </c>
    </row>
    <row r="240" spans="2:65" s="1" customFormat="1" ht="15.75" customHeight="1" x14ac:dyDescent="0.2">
      <c r="B240" s="33"/>
      <c r="C240" s="168" t="s">
        <v>607</v>
      </c>
      <c r="D240" s="168" t="s">
        <v>346</v>
      </c>
      <c r="E240" s="169" t="s">
        <v>2502</v>
      </c>
      <c r="F240" s="170" t="s">
        <v>2503</v>
      </c>
      <c r="G240" s="171" t="s">
        <v>307</v>
      </c>
      <c r="H240" s="172">
        <v>66</v>
      </c>
      <c r="I240" s="173"/>
      <c r="J240" s="174">
        <f>ROUND(I240*H240,2)</f>
        <v>0</v>
      </c>
      <c r="K240" s="170" t="s">
        <v>213</v>
      </c>
      <c r="L240" s="175"/>
      <c r="M240" s="176" t="s">
        <v>19</v>
      </c>
      <c r="N240" s="177" t="s">
        <v>46</v>
      </c>
      <c r="P240" s="138">
        <f>O240*H240</f>
        <v>0</v>
      </c>
      <c r="Q240" s="138">
        <v>1.0000000000000001E-5</v>
      </c>
      <c r="R240" s="138">
        <f>Q240*H240</f>
        <v>6.600000000000001E-4</v>
      </c>
      <c r="S240" s="138">
        <v>0</v>
      </c>
      <c r="T240" s="139">
        <f>S240*H240</f>
        <v>0</v>
      </c>
      <c r="AR240" s="140" t="s">
        <v>432</v>
      </c>
      <c r="AT240" s="140" t="s">
        <v>346</v>
      </c>
      <c r="AU240" s="140" t="s">
        <v>85</v>
      </c>
      <c r="AY240" s="18" t="s">
        <v>208</v>
      </c>
      <c r="BE240" s="141">
        <f>IF(N240="základní",J240,0)</f>
        <v>0</v>
      </c>
      <c r="BF240" s="141">
        <f>IF(N240="snížená",J240,0)</f>
        <v>0</v>
      </c>
      <c r="BG240" s="141">
        <f>IF(N240="zákl. přenesená",J240,0)</f>
        <v>0</v>
      </c>
      <c r="BH240" s="141">
        <f>IF(N240="sníž. přenesená",J240,0)</f>
        <v>0</v>
      </c>
      <c r="BI240" s="141">
        <f>IF(N240="nulová",J240,0)</f>
        <v>0</v>
      </c>
      <c r="BJ240" s="18" t="s">
        <v>83</v>
      </c>
      <c r="BK240" s="141">
        <f>ROUND(I240*H240,2)</f>
        <v>0</v>
      </c>
      <c r="BL240" s="18" t="s">
        <v>312</v>
      </c>
      <c r="BM240" s="140" t="s">
        <v>2539</v>
      </c>
    </row>
    <row r="241" spans="2:65" s="1" customFormat="1" ht="24.75" customHeight="1" x14ac:dyDescent="0.2">
      <c r="B241" s="33"/>
      <c r="C241" s="129" t="s">
        <v>614</v>
      </c>
      <c r="D241" s="129" t="s">
        <v>210</v>
      </c>
      <c r="E241" s="130" t="s">
        <v>2540</v>
      </c>
      <c r="F241" s="131" t="s">
        <v>2541</v>
      </c>
      <c r="G241" s="132" t="s">
        <v>307</v>
      </c>
      <c r="H241" s="133">
        <v>18</v>
      </c>
      <c r="I241" s="134"/>
      <c r="J241" s="135">
        <f>ROUND(I241*H241,2)</f>
        <v>0</v>
      </c>
      <c r="K241" s="131" t="s">
        <v>213</v>
      </c>
      <c r="L241" s="33"/>
      <c r="M241" s="136" t="s">
        <v>19</v>
      </c>
      <c r="N241" s="137" t="s">
        <v>46</v>
      </c>
      <c r="P241" s="138">
        <f>O241*H241</f>
        <v>0</v>
      </c>
      <c r="Q241" s="138">
        <v>0</v>
      </c>
      <c r="R241" s="138">
        <f>Q241*H241</f>
        <v>0</v>
      </c>
      <c r="S241" s="138">
        <v>0</v>
      </c>
      <c r="T241" s="139">
        <f>S241*H241</f>
        <v>0</v>
      </c>
      <c r="AR241" s="140" t="s">
        <v>312</v>
      </c>
      <c r="AT241" s="140" t="s">
        <v>210</v>
      </c>
      <c r="AU241" s="140" t="s">
        <v>85</v>
      </c>
      <c r="AY241" s="18" t="s">
        <v>208</v>
      </c>
      <c r="BE241" s="141">
        <f>IF(N241="základní",J241,0)</f>
        <v>0</v>
      </c>
      <c r="BF241" s="141">
        <f>IF(N241="snížená",J241,0)</f>
        <v>0</v>
      </c>
      <c r="BG241" s="141">
        <f>IF(N241="zákl. přenesená",J241,0)</f>
        <v>0</v>
      </c>
      <c r="BH241" s="141">
        <f>IF(N241="sníž. přenesená",J241,0)</f>
        <v>0</v>
      </c>
      <c r="BI241" s="141">
        <f>IF(N241="nulová",J241,0)</f>
        <v>0</v>
      </c>
      <c r="BJ241" s="18" t="s">
        <v>83</v>
      </c>
      <c r="BK241" s="141">
        <f>ROUND(I241*H241,2)</f>
        <v>0</v>
      </c>
      <c r="BL241" s="18" t="s">
        <v>312</v>
      </c>
      <c r="BM241" s="140" t="s">
        <v>2542</v>
      </c>
    </row>
    <row r="242" spans="2:65" s="1" customFormat="1" x14ac:dyDescent="0.2">
      <c r="B242" s="33"/>
      <c r="D242" s="142" t="s">
        <v>216</v>
      </c>
      <c r="F242" s="143" t="s">
        <v>2543</v>
      </c>
      <c r="I242" s="144"/>
      <c r="L242" s="33"/>
      <c r="M242" s="145"/>
      <c r="T242" s="54"/>
      <c r="AT242" s="18" t="s">
        <v>216</v>
      </c>
      <c r="AU242" s="18" t="s">
        <v>85</v>
      </c>
    </row>
    <row r="243" spans="2:65" s="1" customFormat="1" ht="15.75" customHeight="1" x14ac:dyDescent="0.2">
      <c r="B243" s="33"/>
      <c r="C243" s="168" t="s">
        <v>619</v>
      </c>
      <c r="D243" s="168" t="s">
        <v>346</v>
      </c>
      <c r="E243" s="169" t="s">
        <v>2544</v>
      </c>
      <c r="F243" s="170" t="s">
        <v>2545</v>
      </c>
      <c r="G243" s="171" t="s">
        <v>307</v>
      </c>
      <c r="H243" s="172">
        <v>6</v>
      </c>
      <c r="I243" s="173"/>
      <c r="J243" s="174">
        <f>ROUND(I243*H243,2)</f>
        <v>0</v>
      </c>
      <c r="K243" s="170" t="s">
        <v>19</v>
      </c>
      <c r="L243" s="175"/>
      <c r="M243" s="176" t="s">
        <v>19</v>
      </c>
      <c r="N243" s="177" t="s">
        <v>46</v>
      </c>
      <c r="P243" s="138">
        <f>O243*H243</f>
        <v>0</v>
      </c>
      <c r="Q243" s="138">
        <v>0</v>
      </c>
      <c r="R243" s="138">
        <f>Q243*H243</f>
        <v>0</v>
      </c>
      <c r="S243" s="138">
        <v>0</v>
      </c>
      <c r="T243" s="139">
        <f>S243*H243</f>
        <v>0</v>
      </c>
      <c r="AR243" s="140" t="s">
        <v>432</v>
      </c>
      <c r="AT243" s="140" t="s">
        <v>346</v>
      </c>
      <c r="AU243" s="140" t="s">
        <v>85</v>
      </c>
      <c r="AY243" s="18" t="s">
        <v>208</v>
      </c>
      <c r="BE243" s="141">
        <f>IF(N243="základní",J243,0)</f>
        <v>0</v>
      </c>
      <c r="BF243" s="141">
        <f>IF(N243="snížená",J243,0)</f>
        <v>0</v>
      </c>
      <c r="BG243" s="141">
        <f>IF(N243="zákl. přenesená",J243,0)</f>
        <v>0</v>
      </c>
      <c r="BH243" s="141">
        <f>IF(N243="sníž. přenesená",J243,0)</f>
        <v>0</v>
      </c>
      <c r="BI243" s="141">
        <f>IF(N243="nulová",J243,0)</f>
        <v>0</v>
      </c>
      <c r="BJ243" s="18" t="s">
        <v>83</v>
      </c>
      <c r="BK243" s="141">
        <f>ROUND(I243*H243,2)</f>
        <v>0</v>
      </c>
      <c r="BL243" s="18" t="s">
        <v>312</v>
      </c>
      <c r="BM243" s="140" t="s">
        <v>2546</v>
      </c>
    </row>
    <row r="244" spans="2:65" s="1" customFormat="1" ht="15.75" customHeight="1" x14ac:dyDescent="0.2">
      <c r="B244" s="33"/>
      <c r="C244" s="168" t="s">
        <v>637</v>
      </c>
      <c r="D244" s="168" t="s">
        <v>346</v>
      </c>
      <c r="E244" s="169" t="s">
        <v>2547</v>
      </c>
      <c r="F244" s="170" t="s">
        <v>2548</v>
      </c>
      <c r="G244" s="171" t="s">
        <v>307</v>
      </c>
      <c r="H244" s="172">
        <v>9</v>
      </c>
      <c r="I244" s="173"/>
      <c r="J244" s="174">
        <f>ROUND(I244*H244,2)</f>
        <v>0</v>
      </c>
      <c r="K244" s="170" t="s">
        <v>19</v>
      </c>
      <c r="L244" s="175"/>
      <c r="M244" s="176" t="s">
        <v>19</v>
      </c>
      <c r="N244" s="177" t="s">
        <v>46</v>
      </c>
      <c r="P244" s="138">
        <f>O244*H244</f>
        <v>0</v>
      </c>
      <c r="Q244" s="138">
        <v>0</v>
      </c>
      <c r="R244" s="138">
        <f>Q244*H244</f>
        <v>0</v>
      </c>
      <c r="S244" s="138">
        <v>0</v>
      </c>
      <c r="T244" s="139">
        <f>S244*H244</f>
        <v>0</v>
      </c>
      <c r="AR244" s="140" t="s">
        <v>432</v>
      </c>
      <c r="AT244" s="140" t="s">
        <v>346</v>
      </c>
      <c r="AU244" s="140" t="s">
        <v>85</v>
      </c>
      <c r="AY244" s="18" t="s">
        <v>208</v>
      </c>
      <c r="BE244" s="141">
        <f>IF(N244="základní",J244,0)</f>
        <v>0</v>
      </c>
      <c r="BF244" s="141">
        <f>IF(N244="snížená",J244,0)</f>
        <v>0</v>
      </c>
      <c r="BG244" s="141">
        <f>IF(N244="zákl. přenesená",J244,0)</f>
        <v>0</v>
      </c>
      <c r="BH244" s="141">
        <f>IF(N244="sníž. přenesená",J244,0)</f>
        <v>0</v>
      </c>
      <c r="BI244" s="141">
        <f>IF(N244="nulová",J244,0)</f>
        <v>0</v>
      </c>
      <c r="BJ244" s="18" t="s">
        <v>83</v>
      </c>
      <c r="BK244" s="141">
        <f>ROUND(I244*H244,2)</f>
        <v>0</v>
      </c>
      <c r="BL244" s="18" t="s">
        <v>312</v>
      </c>
      <c r="BM244" s="140" t="s">
        <v>2549</v>
      </c>
    </row>
    <row r="245" spans="2:65" s="1" customFormat="1" ht="15.75" customHeight="1" x14ac:dyDescent="0.2">
      <c r="B245" s="33"/>
      <c r="C245" s="168" t="s">
        <v>642</v>
      </c>
      <c r="D245" s="168" t="s">
        <v>346</v>
      </c>
      <c r="E245" s="169" t="s">
        <v>2550</v>
      </c>
      <c r="F245" s="170" t="s">
        <v>2551</v>
      </c>
      <c r="G245" s="171" t="s">
        <v>307</v>
      </c>
      <c r="H245" s="172">
        <v>2</v>
      </c>
      <c r="I245" s="173"/>
      <c r="J245" s="174">
        <f>ROUND(I245*H245,2)</f>
        <v>0</v>
      </c>
      <c r="K245" s="170" t="s">
        <v>19</v>
      </c>
      <c r="L245" s="175"/>
      <c r="M245" s="176" t="s">
        <v>19</v>
      </c>
      <c r="N245" s="177" t="s">
        <v>46</v>
      </c>
      <c r="P245" s="138">
        <f>O245*H245</f>
        <v>0</v>
      </c>
      <c r="Q245" s="138">
        <v>0</v>
      </c>
      <c r="R245" s="138">
        <f>Q245*H245</f>
        <v>0</v>
      </c>
      <c r="S245" s="138">
        <v>0</v>
      </c>
      <c r="T245" s="139">
        <f>S245*H245</f>
        <v>0</v>
      </c>
      <c r="AR245" s="140" t="s">
        <v>432</v>
      </c>
      <c r="AT245" s="140" t="s">
        <v>346</v>
      </c>
      <c r="AU245" s="140" t="s">
        <v>85</v>
      </c>
      <c r="AY245" s="18" t="s">
        <v>208</v>
      </c>
      <c r="BE245" s="141">
        <f>IF(N245="základní",J245,0)</f>
        <v>0</v>
      </c>
      <c r="BF245" s="141">
        <f>IF(N245="snížená",J245,0)</f>
        <v>0</v>
      </c>
      <c r="BG245" s="141">
        <f>IF(N245="zákl. přenesená",J245,0)</f>
        <v>0</v>
      </c>
      <c r="BH245" s="141">
        <f>IF(N245="sníž. přenesená",J245,0)</f>
        <v>0</v>
      </c>
      <c r="BI245" s="141">
        <f>IF(N245="nulová",J245,0)</f>
        <v>0</v>
      </c>
      <c r="BJ245" s="18" t="s">
        <v>83</v>
      </c>
      <c r="BK245" s="141">
        <f>ROUND(I245*H245,2)</f>
        <v>0</v>
      </c>
      <c r="BL245" s="18" t="s">
        <v>312</v>
      </c>
      <c r="BM245" s="140" t="s">
        <v>2552</v>
      </c>
    </row>
    <row r="246" spans="2:65" s="1" customFormat="1" ht="15.75" customHeight="1" x14ac:dyDescent="0.2">
      <c r="B246" s="33"/>
      <c r="C246" s="168" t="s">
        <v>648</v>
      </c>
      <c r="D246" s="168" t="s">
        <v>346</v>
      </c>
      <c r="E246" s="169" t="s">
        <v>2553</v>
      </c>
      <c r="F246" s="170" t="s">
        <v>2554</v>
      </c>
      <c r="G246" s="171" t="s">
        <v>307</v>
      </c>
      <c r="H246" s="172">
        <v>1</v>
      </c>
      <c r="I246" s="173"/>
      <c r="J246" s="174">
        <f>ROUND(I246*H246,2)</f>
        <v>0</v>
      </c>
      <c r="K246" s="170" t="s">
        <v>19</v>
      </c>
      <c r="L246" s="175"/>
      <c r="M246" s="176" t="s">
        <v>19</v>
      </c>
      <c r="N246" s="177" t="s">
        <v>46</v>
      </c>
      <c r="P246" s="138">
        <f>O246*H246</f>
        <v>0</v>
      </c>
      <c r="Q246" s="138">
        <v>0</v>
      </c>
      <c r="R246" s="138">
        <f>Q246*H246</f>
        <v>0</v>
      </c>
      <c r="S246" s="138">
        <v>0</v>
      </c>
      <c r="T246" s="139">
        <f>S246*H246</f>
        <v>0</v>
      </c>
      <c r="AR246" s="140" t="s">
        <v>432</v>
      </c>
      <c r="AT246" s="140" t="s">
        <v>346</v>
      </c>
      <c r="AU246" s="140" t="s">
        <v>85</v>
      </c>
      <c r="AY246" s="18" t="s">
        <v>208</v>
      </c>
      <c r="BE246" s="141">
        <f>IF(N246="základní",J246,0)</f>
        <v>0</v>
      </c>
      <c r="BF246" s="141">
        <f>IF(N246="snížená",J246,0)</f>
        <v>0</v>
      </c>
      <c r="BG246" s="141">
        <f>IF(N246="zákl. přenesená",J246,0)</f>
        <v>0</v>
      </c>
      <c r="BH246" s="141">
        <f>IF(N246="sníž. přenesená",J246,0)</f>
        <v>0</v>
      </c>
      <c r="BI246" s="141">
        <f>IF(N246="nulová",J246,0)</f>
        <v>0</v>
      </c>
      <c r="BJ246" s="18" t="s">
        <v>83</v>
      </c>
      <c r="BK246" s="141">
        <f>ROUND(I246*H246,2)</f>
        <v>0</v>
      </c>
      <c r="BL246" s="18" t="s">
        <v>312</v>
      </c>
      <c r="BM246" s="140" t="s">
        <v>2555</v>
      </c>
    </row>
    <row r="247" spans="2:65" s="1" customFormat="1" ht="24.75" customHeight="1" x14ac:dyDescent="0.2">
      <c r="B247" s="33"/>
      <c r="C247" s="129" t="s">
        <v>654</v>
      </c>
      <c r="D247" s="129" t="s">
        <v>210</v>
      </c>
      <c r="E247" s="130" t="s">
        <v>2556</v>
      </c>
      <c r="F247" s="131" t="s">
        <v>2557</v>
      </c>
      <c r="G247" s="132" t="s">
        <v>307</v>
      </c>
      <c r="H247" s="133">
        <v>1</v>
      </c>
      <c r="I247" s="134"/>
      <c r="J247" s="135">
        <f>ROUND(I247*H247,2)</f>
        <v>0</v>
      </c>
      <c r="K247" s="131" t="s">
        <v>213</v>
      </c>
      <c r="L247" s="33"/>
      <c r="M247" s="136" t="s">
        <v>19</v>
      </c>
      <c r="N247" s="137" t="s">
        <v>46</v>
      </c>
      <c r="P247" s="138">
        <f>O247*H247</f>
        <v>0</v>
      </c>
      <c r="Q247" s="138">
        <v>0</v>
      </c>
      <c r="R247" s="138">
        <f>Q247*H247</f>
        <v>0</v>
      </c>
      <c r="S247" s="138">
        <v>0</v>
      </c>
      <c r="T247" s="139">
        <f>S247*H247</f>
        <v>0</v>
      </c>
      <c r="AR247" s="140" t="s">
        <v>312</v>
      </c>
      <c r="AT247" s="140" t="s">
        <v>210</v>
      </c>
      <c r="AU247" s="140" t="s">
        <v>85</v>
      </c>
      <c r="AY247" s="18" t="s">
        <v>208</v>
      </c>
      <c r="BE247" s="141">
        <f>IF(N247="základní",J247,0)</f>
        <v>0</v>
      </c>
      <c r="BF247" s="141">
        <f>IF(N247="snížená",J247,0)</f>
        <v>0</v>
      </c>
      <c r="BG247" s="141">
        <f>IF(N247="zákl. přenesená",J247,0)</f>
        <v>0</v>
      </c>
      <c r="BH247" s="141">
        <f>IF(N247="sníž. přenesená",J247,0)</f>
        <v>0</v>
      </c>
      <c r="BI247" s="141">
        <f>IF(N247="nulová",J247,0)</f>
        <v>0</v>
      </c>
      <c r="BJ247" s="18" t="s">
        <v>83</v>
      </c>
      <c r="BK247" s="141">
        <f>ROUND(I247*H247,2)</f>
        <v>0</v>
      </c>
      <c r="BL247" s="18" t="s">
        <v>312</v>
      </c>
      <c r="BM247" s="140" t="s">
        <v>2558</v>
      </c>
    </row>
    <row r="248" spans="2:65" s="1" customFormat="1" x14ac:dyDescent="0.2">
      <c r="B248" s="33"/>
      <c r="D248" s="142" t="s">
        <v>216</v>
      </c>
      <c r="F248" s="143" t="s">
        <v>2559</v>
      </c>
      <c r="I248" s="144"/>
      <c r="L248" s="33"/>
      <c r="M248" s="145"/>
      <c r="T248" s="54"/>
      <c r="AT248" s="18" t="s">
        <v>216</v>
      </c>
      <c r="AU248" s="18" t="s">
        <v>85</v>
      </c>
    </row>
    <row r="249" spans="2:65" s="1" customFormat="1" ht="15.75" customHeight="1" x14ac:dyDescent="0.2">
      <c r="B249" s="33"/>
      <c r="C249" s="168" t="s">
        <v>659</v>
      </c>
      <c r="D249" s="168" t="s">
        <v>346</v>
      </c>
      <c r="E249" s="169" t="s">
        <v>2560</v>
      </c>
      <c r="F249" s="170" t="s">
        <v>2561</v>
      </c>
      <c r="G249" s="171" t="s">
        <v>307</v>
      </c>
      <c r="H249" s="172">
        <v>1</v>
      </c>
      <c r="I249" s="173"/>
      <c r="J249" s="174">
        <f>ROUND(I249*H249,2)</f>
        <v>0</v>
      </c>
      <c r="K249" s="170" t="s">
        <v>213</v>
      </c>
      <c r="L249" s="175"/>
      <c r="M249" s="176" t="s">
        <v>19</v>
      </c>
      <c r="N249" s="177" t="s">
        <v>46</v>
      </c>
      <c r="P249" s="138">
        <f>O249*H249</f>
        <v>0</v>
      </c>
      <c r="Q249" s="138">
        <v>2.5000000000000001E-4</v>
      </c>
      <c r="R249" s="138">
        <f>Q249*H249</f>
        <v>2.5000000000000001E-4</v>
      </c>
      <c r="S249" s="138">
        <v>0</v>
      </c>
      <c r="T249" s="139">
        <f>S249*H249</f>
        <v>0</v>
      </c>
      <c r="AR249" s="140" t="s">
        <v>432</v>
      </c>
      <c r="AT249" s="140" t="s">
        <v>346</v>
      </c>
      <c r="AU249" s="140" t="s">
        <v>85</v>
      </c>
      <c r="AY249" s="18" t="s">
        <v>208</v>
      </c>
      <c r="BE249" s="141">
        <f>IF(N249="základní",J249,0)</f>
        <v>0</v>
      </c>
      <c r="BF249" s="141">
        <f>IF(N249="snížená",J249,0)</f>
        <v>0</v>
      </c>
      <c r="BG249" s="141">
        <f>IF(N249="zákl. přenesená",J249,0)</f>
        <v>0</v>
      </c>
      <c r="BH249" s="141">
        <f>IF(N249="sníž. přenesená",J249,0)</f>
        <v>0</v>
      </c>
      <c r="BI249" s="141">
        <f>IF(N249="nulová",J249,0)</f>
        <v>0</v>
      </c>
      <c r="BJ249" s="18" t="s">
        <v>83</v>
      </c>
      <c r="BK249" s="141">
        <f>ROUND(I249*H249,2)</f>
        <v>0</v>
      </c>
      <c r="BL249" s="18" t="s">
        <v>312</v>
      </c>
      <c r="BM249" s="140" t="s">
        <v>2562</v>
      </c>
    </row>
    <row r="250" spans="2:65" s="1" customFormat="1" ht="24.75" customHeight="1" x14ac:dyDescent="0.2">
      <c r="B250" s="33"/>
      <c r="C250" s="129" t="s">
        <v>666</v>
      </c>
      <c r="D250" s="129" t="s">
        <v>210</v>
      </c>
      <c r="E250" s="130" t="s">
        <v>2563</v>
      </c>
      <c r="F250" s="131" t="s">
        <v>2564</v>
      </c>
      <c r="G250" s="132" t="s">
        <v>307</v>
      </c>
      <c r="H250" s="133">
        <v>8</v>
      </c>
      <c r="I250" s="134"/>
      <c r="J250" s="135">
        <f>ROUND(I250*H250,2)</f>
        <v>0</v>
      </c>
      <c r="K250" s="131" t="s">
        <v>213</v>
      </c>
      <c r="L250" s="33"/>
      <c r="M250" s="136" t="s">
        <v>19</v>
      </c>
      <c r="N250" s="137" t="s">
        <v>46</v>
      </c>
      <c r="P250" s="138">
        <f>O250*H250</f>
        <v>0</v>
      </c>
      <c r="Q250" s="138">
        <v>0</v>
      </c>
      <c r="R250" s="138">
        <f>Q250*H250</f>
        <v>0</v>
      </c>
      <c r="S250" s="138">
        <v>0</v>
      </c>
      <c r="T250" s="139">
        <f>S250*H250</f>
        <v>0</v>
      </c>
      <c r="AR250" s="140" t="s">
        <v>312</v>
      </c>
      <c r="AT250" s="140" t="s">
        <v>210</v>
      </c>
      <c r="AU250" s="140" t="s">
        <v>85</v>
      </c>
      <c r="AY250" s="18" t="s">
        <v>208</v>
      </c>
      <c r="BE250" s="141">
        <f>IF(N250="základní",J250,0)</f>
        <v>0</v>
      </c>
      <c r="BF250" s="141">
        <f>IF(N250="snížená",J250,0)</f>
        <v>0</v>
      </c>
      <c r="BG250" s="141">
        <f>IF(N250="zákl. přenesená",J250,0)</f>
        <v>0</v>
      </c>
      <c r="BH250" s="141">
        <f>IF(N250="sníž. přenesená",J250,0)</f>
        <v>0</v>
      </c>
      <c r="BI250" s="141">
        <f>IF(N250="nulová",J250,0)</f>
        <v>0</v>
      </c>
      <c r="BJ250" s="18" t="s">
        <v>83</v>
      </c>
      <c r="BK250" s="141">
        <f>ROUND(I250*H250,2)</f>
        <v>0</v>
      </c>
      <c r="BL250" s="18" t="s">
        <v>312</v>
      </c>
      <c r="BM250" s="140" t="s">
        <v>2565</v>
      </c>
    </row>
    <row r="251" spans="2:65" s="1" customFormat="1" x14ac:dyDescent="0.2">
      <c r="B251" s="33"/>
      <c r="D251" s="142" t="s">
        <v>216</v>
      </c>
      <c r="F251" s="143" t="s">
        <v>2566</v>
      </c>
      <c r="I251" s="144"/>
      <c r="L251" s="33"/>
      <c r="M251" s="145"/>
      <c r="T251" s="54"/>
      <c r="AT251" s="18" t="s">
        <v>216</v>
      </c>
      <c r="AU251" s="18" t="s">
        <v>85</v>
      </c>
    </row>
    <row r="252" spans="2:65" s="1" customFormat="1" ht="15.75" customHeight="1" x14ac:dyDescent="0.2">
      <c r="B252" s="33"/>
      <c r="C252" s="168" t="s">
        <v>673</v>
      </c>
      <c r="D252" s="168" t="s">
        <v>346</v>
      </c>
      <c r="E252" s="169" t="s">
        <v>2567</v>
      </c>
      <c r="F252" s="170" t="s">
        <v>2568</v>
      </c>
      <c r="G252" s="171" t="s">
        <v>307</v>
      </c>
      <c r="H252" s="172">
        <v>8</v>
      </c>
      <c r="I252" s="173"/>
      <c r="J252" s="174">
        <f>ROUND(I252*H252,2)</f>
        <v>0</v>
      </c>
      <c r="K252" s="170" t="s">
        <v>213</v>
      </c>
      <c r="L252" s="175"/>
      <c r="M252" s="176" t="s">
        <v>19</v>
      </c>
      <c r="N252" s="177" t="s">
        <v>46</v>
      </c>
      <c r="P252" s="138">
        <f>O252*H252</f>
        <v>0</v>
      </c>
      <c r="Q252" s="138">
        <v>5.9999999999999995E-4</v>
      </c>
      <c r="R252" s="138">
        <f>Q252*H252</f>
        <v>4.7999999999999996E-3</v>
      </c>
      <c r="S252" s="138">
        <v>0</v>
      </c>
      <c r="T252" s="139">
        <f>S252*H252</f>
        <v>0</v>
      </c>
      <c r="AR252" s="140" t="s">
        <v>432</v>
      </c>
      <c r="AT252" s="140" t="s">
        <v>346</v>
      </c>
      <c r="AU252" s="140" t="s">
        <v>85</v>
      </c>
      <c r="AY252" s="18" t="s">
        <v>208</v>
      </c>
      <c r="BE252" s="141">
        <f>IF(N252="základní",J252,0)</f>
        <v>0</v>
      </c>
      <c r="BF252" s="141">
        <f>IF(N252="snížená",J252,0)</f>
        <v>0</v>
      </c>
      <c r="BG252" s="141">
        <f>IF(N252="zákl. přenesená",J252,0)</f>
        <v>0</v>
      </c>
      <c r="BH252" s="141">
        <f>IF(N252="sníž. přenesená",J252,0)</f>
        <v>0</v>
      </c>
      <c r="BI252" s="141">
        <f>IF(N252="nulová",J252,0)</f>
        <v>0</v>
      </c>
      <c r="BJ252" s="18" t="s">
        <v>83</v>
      </c>
      <c r="BK252" s="141">
        <f>ROUND(I252*H252,2)</f>
        <v>0</v>
      </c>
      <c r="BL252" s="18" t="s">
        <v>312</v>
      </c>
      <c r="BM252" s="140" t="s">
        <v>2569</v>
      </c>
    </row>
    <row r="253" spans="2:65" s="1" customFormat="1" ht="18" x14ac:dyDescent="0.2">
      <c r="B253" s="33"/>
      <c r="D253" s="147" t="s">
        <v>297</v>
      </c>
      <c r="F253" s="167" t="s">
        <v>2570</v>
      </c>
      <c r="I253" s="144"/>
      <c r="L253" s="33"/>
      <c r="M253" s="145"/>
      <c r="T253" s="54"/>
      <c r="AT253" s="18" t="s">
        <v>297</v>
      </c>
      <c r="AU253" s="18" t="s">
        <v>85</v>
      </c>
    </row>
    <row r="254" spans="2:65" s="12" customFormat="1" x14ac:dyDescent="0.2">
      <c r="B254" s="146"/>
      <c r="D254" s="147" t="s">
        <v>218</v>
      </c>
      <c r="E254" s="148" t="s">
        <v>19</v>
      </c>
      <c r="F254" s="149" t="s">
        <v>2399</v>
      </c>
      <c r="H254" s="148" t="s">
        <v>19</v>
      </c>
      <c r="I254" s="150"/>
      <c r="L254" s="146"/>
      <c r="M254" s="151"/>
      <c r="T254" s="152"/>
      <c r="AT254" s="148" t="s">
        <v>218</v>
      </c>
      <c r="AU254" s="148" t="s">
        <v>85</v>
      </c>
      <c r="AV254" s="12" t="s">
        <v>83</v>
      </c>
      <c r="AW254" s="12" t="s">
        <v>35</v>
      </c>
      <c r="AX254" s="12" t="s">
        <v>75</v>
      </c>
      <c r="AY254" s="148" t="s">
        <v>208</v>
      </c>
    </row>
    <row r="255" spans="2:65" s="13" customFormat="1" x14ac:dyDescent="0.2">
      <c r="B255" s="153"/>
      <c r="D255" s="147" t="s">
        <v>218</v>
      </c>
      <c r="E255" s="154" t="s">
        <v>19</v>
      </c>
      <c r="F255" s="155" t="s">
        <v>2538</v>
      </c>
      <c r="H255" s="156">
        <v>8</v>
      </c>
      <c r="I255" s="157"/>
      <c r="L255" s="153"/>
      <c r="M255" s="158"/>
      <c r="T255" s="159"/>
      <c r="AT255" s="154" t="s">
        <v>218</v>
      </c>
      <c r="AU255" s="154" t="s">
        <v>85</v>
      </c>
      <c r="AV255" s="13" t="s">
        <v>85</v>
      </c>
      <c r="AW255" s="13" t="s">
        <v>35</v>
      </c>
      <c r="AX255" s="13" t="s">
        <v>75</v>
      </c>
      <c r="AY255" s="154" t="s">
        <v>208</v>
      </c>
    </row>
    <row r="256" spans="2:65" s="14" customFormat="1" x14ac:dyDescent="0.2">
      <c r="B256" s="160"/>
      <c r="D256" s="147" t="s">
        <v>218</v>
      </c>
      <c r="E256" s="161" t="s">
        <v>19</v>
      </c>
      <c r="F256" s="162" t="s">
        <v>221</v>
      </c>
      <c r="H256" s="163">
        <v>8</v>
      </c>
      <c r="I256" s="164"/>
      <c r="L256" s="160"/>
      <c r="M256" s="165"/>
      <c r="T256" s="166"/>
      <c r="AT256" s="161" t="s">
        <v>218</v>
      </c>
      <c r="AU256" s="161" t="s">
        <v>85</v>
      </c>
      <c r="AV256" s="14" t="s">
        <v>214</v>
      </c>
      <c r="AW256" s="14" t="s">
        <v>35</v>
      </c>
      <c r="AX256" s="14" t="s">
        <v>83</v>
      </c>
      <c r="AY256" s="161" t="s">
        <v>208</v>
      </c>
    </row>
    <row r="257" spans="2:65" s="1" customFormat="1" ht="24.75" customHeight="1" x14ac:dyDescent="0.2">
      <c r="B257" s="33"/>
      <c r="C257" s="129" t="s">
        <v>677</v>
      </c>
      <c r="D257" s="129" t="s">
        <v>210</v>
      </c>
      <c r="E257" s="130" t="s">
        <v>2571</v>
      </c>
      <c r="F257" s="131" t="s">
        <v>2572</v>
      </c>
      <c r="G257" s="132" t="s">
        <v>307</v>
      </c>
      <c r="H257" s="133">
        <v>13</v>
      </c>
      <c r="I257" s="134"/>
      <c r="J257" s="135">
        <f>ROUND(I257*H257,2)</f>
        <v>0</v>
      </c>
      <c r="K257" s="131" t="s">
        <v>213</v>
      </c>
      <c r="L257" s="33"/>
      <c r="M257" s="136" t="s">
        <v>19</v>
      </c>
      <c r="N257" s="137" t="s">
        <v>46</v>
      </c>
      <c r="P257" s="138">
        <f>O257*H257</f>
        <v>0</v>
      </c>
      <c r="Q257" s="138">
        <v>0</v>
      </c>
      <c r="R257" s="138">
        <f>Q257*H257</f>
        <v>0</v>
      </c>
      <c r="S257" s="138">
        <v>0</v>
      </c>
      <c r="T257" s="139">
        <f>S257*H257</f>
        <v>0</v>
      </c>
      <c r="AR257" s="140" t="s">
        <v>312</v>
      </c>
      <c r="AT257" s="140" t="s">
        <v>210</v>
      </c>
      <c r="AU257" s="140" t="s">
        <v>85</v>
      </c>
      <c r="AY257" s="18" t="s">
        <v>208</v>
      </c>
      <c r="BE257" s="141">
        <f>IF(N257="základní",J257,0)</f>
        <v>0</v>
      </c>
      <c r="BF257" s="141">
        <f>IF(N257="snížená",J257,0)</f>
        <v>0</v>
      </c>
      <c r="BG257" s="141">
        <f>IF(N257="zákl. přenesená",J257,0)</f>
        <v>0</v>
      </c>
      <c r="BH257" s="141">
        <f>IF(N257="sníž. přenesená",J257,0)</f>
        <v>0</v>
      </c>
      <c r="BI257" s="141">
        <f>IF(N257="nulová",J257,0)</f>
        <v>0</v>
      </c>
      <c r="BJ257" s="18" t="s">
        <v>83</v>
      </c>
      <c r="BK257" s="141">
        <f>ROUND(I257*H257,2)</f>
        <v>0</v>
      </c>
      <c r="BL257" s="18" t="s">
        <v>312</v>
      </c>
      <c r="BM257" s="140" t="s">
        <v>2573</v>
      </c>
    </row>
    <row r="258" spans="2:65" s="1" customFormat="1" x14ac:dyDescent="0.2">
      <c r="B258" s="33"/>
      <c r="D258" s="142" t="s">
        <v>216</v>
      </c>
      <c r="F258" s="143" t="s">
        <v>2574</v>
      </c>
      <c r="I258" s="144"/>
      <c r="L258" s="33"/>
      <c r="M258" s="145"/>
      <c r="T258" s="54"/>
      <c r="AT258" s="18" t="s">
        <v>216</v>
      </c>
      <c r="AU258" s="18" t="s">
        <v>85</v>
      </c>
    </row>
    <row r="259" spans="2:65" s="1" customFormat="1" ht="24.75" customHeight="1" x14ac:dyDescent="0.2">
      <c r="B259" s="33"/>
      <c r="C259" s="168" t="s">
        <v>684</v>
      </c>
      <c r="D259" s="168" t="s">
        <v>346</v>
      </c>
      <c r="E259" s="169" t="s">
        <v>2575</v>
      </c>
      <c r="F259" s="170" t="s">
        <v>2576</v>
      </c>
      <c r="G259" s="171" t="s">
        <v>307</v>
      </c>
      <c r="H259" s="172">
        <v>2</v>
      </c>
      <c r="I259" s="173"/>
      <c r="J259" s="174">
        <f t="shared" ref="J259:J266" si="0">ROUND(I259*H259,2)</f>
        <v>0</v>
      </c>
      <c r="K259" s="170" t="s">
        <v>19</v>
      </c>
      <c r="L259" s="175"/>
      <c r="M259" s="176" t="s">
        <v>19</v>
      </c>
      <c r="N259" s="177" t="s">
        <v>46</v>
      </c>
      <c r="P259" s="138">
        <f t="shared" ref="P259:P266" si="1">O259*H259</f>
        <v>0</v>
      </c>
      <c r="Q259" s="138">
        <v>3.0000000000000001E-3</v>
      </c>
      <c r="R259" s="138">
        <f t="shared" ref="R259:R266" si="2">Q259*H259</f>
        <v>6.0000000000000001E-3</v>
      </c>
      <c r="S259" s="138">
        <v>0</v>
      </c>
      <c r="T259" s="139">
        <f t="shared" ref="T259:T266" si="3">S259*H259</f>
        <v>0</v>
      </c>
      <c r="AR259" s="140" t="s">
        <v>432</v>
      </c>
      <c r="AT259" s="140" t="s">
        <v>346</v>
      </c>
      <c r="AU259" s="140" t="s">
        <v>85</v>
      </c>
      <c r="AY259" s="18" t="s">
        <v>208</v>
      </c>
      <c r="BE259" s="141">
        <f t="shared" ref="BE259:BE266" si="4">IF(N259="základní",J259,0)</f>
        <v>0</v>
      </c>
      <c r="BF259" s="141">
        <f t="shared" ref="BF259:BF266" si="5">IF(N259="snížená",J259,0)</f>
        <v>0</v>
      </c>
      <c r="BG259" s="141">
        <f t="shared" ref="BG259:BG266" si="6">IF(N259="zákl. přenesená",J259,0)</f>
        <v>0</v>
      </c>
      <c r="BH259" s="141">
        <f t="shared" ref="BH259:BH266" si="7">IF(N259="sníž. přenesená",J259,0)</f>
        <v>0</v>
      </c>
      <c r="BI259" s="141">
        <f t="shared" ref="BI259:BI266" si="8">IF(N259="nulová",J259,0)</f>
        <v>0</v>
      </c>
      <c r="BJ259" s="18" t="s">
        <v>83</v>
      </c>
      <c r="BK259" s="141">
        <f t="shared" ref="BK259:BK266" si="9">ROUND(I259*H259,2)</f>
        <v>0</v>
      </c>
      <c r="BL259" s="18" t="s">
        <v>312</v>
      </c>
      <c r="BM259" s="140" t="s">
        <v>2577</v>
      </c>
    </row>
    <row r="260" spans="2:65" s="1" customFormat="1" ht="24.75" customHeight="1" x14ac:dyDescent="0.2">
      <c r="B260" s="33"/>
      <c r="C260" s="168" t="s">
        <v>694</v>
      </c>
      <c r="D260" s="168" t="s">
        <v>346</v>
      </c>
      <c r="E260" s="169" t="s">
        <v>2578</v>
      </c>
      <c r="F260" s="170" t="s">
        <v>2579</v>
      </c>
      <c r="G260" s="171" t="s">
        <v>307</v>
      </c>
      <c r="H260" s="172">
        <v>1</v>
      </c>
      <c r="I260" s="173"/>
      <c r="J260" s="174">
        <f t="shared" si="0"/>
        <v>0</v>
      </c>
      <c r="K260" s="170" t="s">
        <v>19</v>
      </c>
      <c r="L260" s="175"/>
      <c r="M260" s="176" t="s">
        <v>19</v>
      </c>
      <c r="N260" s="177" t="s">
        <v>46</v>
      </c>
      <c r="P260" s="138">
        <f t="shared" si="1"/>
        <v>0</v>
      </c>
      <c r="Q260" s="138">
        <v>1.1800000000000001E-3</v>
      </c>
      <c r="R260" s="138">
        <f t="shared" si="2"/>
        <v>1.1800000000000001E-3</v>
      </c>
      <c r="S260" s="138">
        <v>0</v>
      </c>
      <c r="T260" s="139">
        <f t="shared" si="3"/>
        <v>0</v>
      </c>
      <c r="AR260" s="140" t="s">
        <v>432</v>
      </c>
      <c r="AT260" s="140" t="s">
        <v>346</v>
      </c>
      <c r="AU260" s="140" t="s">
        <v>85</v>
      </c>
      <c r="AY260" s="18" t="s">
        <v>208</v>
      </c>
      <c r="BE260" s="141">
        <f t="shared" si="4"/>
        <v>0</v>
      </c>
      <c r="BF260" s="141">
        <f t="shared" si="5"/>
        <v>0</v>
      </c>
      <c r="BG260" s="141">
        <f t="shared" si="6"/>
        <v>0</v>
      </c>
      <c r="BH260" s="141">
        <f t="shared" si="7"/>
        <v>0</v>
      </c>
      <c r="BI260" s="141">
        <f t="shared" si="8"/>
        <v>0</v>
      </c>
      <c r="BJ260" s="18" t="s">
        <v>83</v>
      </c>
      <c r="BK260" s="141">
        <f t="shared" si="9"/>
        <v>0</v>
      </c>
      <c r="BL260" s="18" t="s">
        <v>312</v>
      </c>
      <c r="BM260" s="140" t="s">
        <v>2580</v>
      </c>
    </row>
    <row r="261" spans="2:65" s="1" customFormat="1" ht="24.75" customHeight="1" x14ac:dyDescent="0.2">
      <c r="B261" s="33"/>
      <c r="C261" s="168" t="s">
        <v>703</v>
      </c>
      <c r="D261" s="168" t="s">
        <v>346</v>
      </c>
      <c r="E261" s="169" t="s">
        <v>2581</v>
      </c>
      <c r="F261" s="170" t="s">
        <v>2582</v>
      </c>
      <c r="G261" s="171" t="s">
        <v>307</v>
      </c>
      <c r="H261" s="172">
        <v>3</v>
      </c>
      <c r="I261" s="173"/>
      <c r="J261" s="174">
        <f t="shared" si="0"/>
        <v>0</v>
      </c>
      <c r="K261" s="170" t="s">
        <v>19</v>
      </c>
      <c r="L261" s="175"/>
      <c r="M261" s="176" t="s">
        <v>19</v>
      </c>
      <c r="N261" s="177" t="s">
        <v>46</v>
      </c>
      <c r="P261" s="138">
        <f t="shared" si="1"/>
        <v>0</v>
      </c>
      <c r="Q261" s="138">
        <v>1.1800000000000001E-3</v>
      </c>
      <c r="R261" s="138">
        <f t="shared" si="2"/>
        <v>3.5400000000000002E-3</v>
      </c>
      <c r="S261" s="138">
        <v>0</v>
      </c>
      <c r="T261" s="139">
        <f t="shared" si="3"/>
        <v>0</v>
      </c>
      <c r="AR261" s="140" t="s">
        <v>432</v>
      </c>
      <c r="AT261" s="140" t="s">
        <v>346</v>
      </c>
      <c r="AU261" s="140" t="s">
        <v>85</v>
      </c>
      <c r="AY261" s="18" t="s">
        <v>208</v>
      </c>
      <c r="BE261" s="141">
        <f t="shared" si="4"/>
        <v>0</v>
      </c>
      <c r="BF261" s="141">
        <f t="shared" si="5"/>
        <v>0</v>
      </c>
      <c r="BG261" s="141">
        <f t="shared" si="6"/>
        <v>0</v>
      </c>
      <c r="BH261" s="141">
        <f t="shared" si="7"/>
        <v>0</v>
      </c>
      <c r="BI261" s="141">
        <f t="shared" si="8"/>
        <v>0</v>
      </c>
      <c r="BJ261" s="18" t="s">
        <v>83</v>
      </c>
      <c r="BK261" s="141">
        <f t="shared" si="9"/>
        <v>0</v>
      </c>
      <c r="BL261" s="18" t="s">
        <v>312</v>
      </c>
      <c r="BM261" s="140" t="s">
        <v>2583</v>
      </c>
    </row>
    <row r="262" spans="2:65" s="1" customFormat="1" ht="24.75" customHeight="1" x14ac:dyDescent="0.2">
      <c r="B262" s="33"/>
      <c r="C262" s="168" t="s">
        <v>713</v>
      </c>
      <c r="D262" s="168" t="s">
        <v>346</v>
      </c>
      <c r="E262" s="169" t="s">
        <v>2584</v>
      </c>
      <c r="F262" s="170" t="s">
        <v>2585</v>
      </c>
      <c r="G262" s="171" t="s">
        <v>307</v>
      </c>
      <c r="H262" s="172">
        <v>3</v>
      </c>
      <c r="I262" s="173"/>
      <c r="J262" s="174">
        <f t="shared" si="0"/>
        <v>0</v>
      </c>
      <c r="K262" s="170" t="s">
        <v>19</v>
      </c>
      <c r="L262" s="175"/>
      <c r="M262" s="176" t="s">
        <v>19</v>
      </c>
      <c r="N262" s="177" t="s">
        <v>46</v>
      </c>
      <c r="P262" s="138">
        <f t="shared" si="1"/>
        <v>0</v>
      </c>
      <c r="Q262" s="138">
        <v>1.1800000000000001E-3</v>
      </c>
      <c r="R262" s="138">
        <f t="shared" si="2"/>
        <v>3.5400000000000002E-3</v>
      </c>
      <c r="S262" s="138">
        <v>0</v>
      </c>
      <c r="T262" s="139">
        <f t="shared" si="3"/>
        <v>0</v>
      </c>
      <c r="AR262" s="140" t="s">
        <v>432</v>
      </c>
      <c r="AT262" s="140" t="s">
        <v>346</v>
      </c>
      <c r="AU262" s="140" t="s">
        <v>85</v>
      </c>
      <c r="AY262" s="18" t="s">
        <v>208</v>
      </c>
      <c r="BE262" s="141">
        <f t="shared" si="4"/>
        <v>0</v>
      </c>
      <c r="BF262" s="141">
        <f t="shared" si="5"/>
        <v>0</v>
      </c>
      <c r="BG262" s="141">
        <f t="shared" si="6"/>
        <v>0</v>
      </c>
      <c r="BH262" s="141">
        <f t="shared" si="7"/>
        <v>0</v>
      </c>
      <c r="BI262" s="141">
        <f t="shared" si="8"/>
        <v>0</v>
      </c>
      <c r="BJ262" s="18" t="s">
        <v>83</v>
      </c>
      <c r="BK262" s="141">
        <f t="shared" si="9"/>
        <v>0</v>
      </c>
      <c r="BL262" s="18" t="s">
        <v>312</v>
      </c>
      <c r="BM262" s="140" t="s">
        <v>2586</v>
      </c>
    </row>
    <row r="263" spans="2:65" s="1" customFormat="1" ht="22.25" customHeight="1" x14ac:dyDescent="0.2">
      <c r="B263" s="33"/>
      <c r="C263" s="168" t="s">
        <v>723</v>
      </c>
      <c r="D263" s="168" t="s">
        <v>346</v>
      </c>
      <c r="E263" s="169" t="s">
        <v>2587</v>
      </c>
      <c r="F263" s="170" t="s">
        <v>2588</v>
      </c>
      <c r="G263" s="171" t="s">
        <v>307</v>
      </c>
      <c r="H263" s="172">
        <v>1</v>
      </c>
      <c r="I263" s="173"/>
      <c r="J263" s="174">
        <f t="shared" si="0"/>
        <v>0</v>
      </c>
      <c r="K263" s="170" t="s">
        <v>19</v>
      </c>
      <c r="L263" s="175"/>
      <c r="M263" s="176" t="s">
        <v>19</v>
      </c>
      <c r="N263" s="177" t="s">
        <v>46</v>
      </c>
      <c r="P263" s="138">
        <f t="shared" si="1"/>
        <v>0</v>
      </c>
      <c r="Q263" s="138">
        <v>1.1800000000000001E-3</v>
      </c>
      <c r="R263" s="138">
        <f t="shared" si="2"/>
        <v>1.1800000000000001E-3</v>
      </c>
      <c r="S263" s="138">
        <v>0</v>
      </c>
      <c r="T263" s="139">
        <f t="shared" si="3"/>
        <v>0</v>
      </c>
      <c r="AR263" s="140" t="s">
        <v>432</v>
      </c>
      <c r="AT263" s="140" t="s">
        <v>346</v>
      </c>
      <c r="AU263" s="140" t="s">
        <v>85</v>
      </c>
      <c r="AY263" s="18" t="s">
        <v>208</v>
      </c>
      <c r="BE263" s="141">
        <f t="shared" si="4"/>
        <v>0</v>
      </c>
      <c r="BF263" s="141">
        <f t="shared" si="5"/>
        <v>0</v>
      </c>
      <c r="BG263" s="141">
        <f t="shared" si="6"/>
        <v>0</v>
      </c>
      <c r="BH263" s="141">
        <f t="shared" si="7"/>
        <v>0</v>
      </c>
      <c r="BI263" s="141">
        <f t="shared" si="8"/>
        <v>0</v>
      </c>
      <c r="BJ263" s="18" t="s">
        <v>83</v>
      </c>
      <c r="BK263" s="141">
        <f t="shared" si="9"/>
        <v>0</v>
      </c>
      <c r="BL263" s="18" t="s">
        <v>312</v>
      </c>
      <c r="BM263" s="140" t="s">
        <v>2589</v>
      </c>
    </row>
    <row r="264" spans="2:65" s="1" customFormat="1" ht="22.25" customHeight="1" x14ac:dyDescent="0.2">
      <c r="B264" s="33"/>
      <c r="C264" s="168" t="s">
        <v>729</v>
      </c>
      <c r="D264" s="168" t="s">
        <v>346</v>
      </c>
      <c r="E264" s="169" t="s">
        <v>2590</v>
      </c>
      <c r="F264" s="170" t="s">
        <v>2591</v>
      </c>
      <c r="G264" s="171" t="s">
        <v>307</v>
      </c>
      <c r="H264" s="172">
        <v>2</v>
      </c>
      <c r="I264" s="173"/>
      <c r="J264" s="174">
        <f t="shared" si="0"/>
        <v>0</v>
      </c>
      <c r="K264" s="170" t="s">
        <v>19</v>
      </c>
      <c r="L264" s="175"/>
      <c r="M264" s="176" t="s">
        <v>19</v>
      </c>
      <c r="N264" s="177" t="s">
        <v>46</v>
      </c>
      <c r="P264" s="138">
        <f t="shared" si="1"/>
        <v>0</v>
      </c>
      <c r="Q264" s="138">
        <v>1.1800000000000001E-3</v>
      </c>
      <c r="R264" s="138">
        <f t="shared" si="2"/>
        <v>2.3600000000000001E-3</v>
      </c>
      <c r="S264" s="138">
        <v>0</v>
      </c>
      <c r="T264" s="139">
        <f t="shared" si="3"/>
        <v>0</v>
      </c>
      <c r="AR264" s="140" t="s">
        <v>432</v>
      </c>
      <c r="AT264" s="140" t="s">
        <v>346</v>
      </c>
      <c r="AU264" s="140" t="s">
        <v>85</v>
      </c>
      <c r="AY264" s="18" t="s">
        <v>208</v>
      </c>
      <c r="BE264" s="141">
        <f t="shared" si="4"/>
        <v>0</v>
      </c>
      <c r="BF264" s="141">
        <f t="shared" si="5"/>
        <v>0</v>
      </c>
      <c r="BG264" s="141">
        <f t="shared" si="6"/>
        <v>0</v>
      </c>
      <c r="BH264" s="141">
        <f t="shared" si="7"/>
        <v>0</v>
      </c>
      <c r="BI264" s="141">
        <f t="shared" si="8"/>
        <v>0</v>
      </c>
      <c r="BJ264" s="18" t="s">
        <v>83</v>
      </c>
      <c r="BK264" s="141">
        <f t="shared" si="9"/>
        <v>0</v>
      </c>
      <c r="BL264" s="18" t="s">
        <v>312</v>
      </c>
      <c r="BM264" s="140" t="s">
        <v>2592</v>
      </c>
    </row>
    <row r="265" spans="2:65" s="1" customFormat="1" ht="24.75" customHeight="1" x14ac:dyDescent="0.2">
      <c r="B265" s="33"/>
      <c r="C265" s="168" t="s">
        <v>736</v>
      </c>
      <c r="D265" s="168" t="s">
        <v>346</v>
      </c>
      <c r="E265" s="169" t="s">
        <v>2593</v>
      </c>
      <c r="F265" s="170" t="s">
        <v>2594</v>
      </c>
      <c r="G265" s="171" t="s">
        <v>307</v>
      </c>
      <c r="H265" s="172">
        <v>1</v>
      </c>
      <c r="I265" s="173"/>
      <c r="J265" s="174">
        <f t="shared" si="0"/>
        <v>0</v>
      </c>
      <c r="K265" s="170" t="s">
        <v>19</v>
      </c>
      <c r="L265" s="175"/>
      <c r="M265" s="176" t="s">
        <v>19</v>
      </c>
      <c r="N265" s="177" t="s">
        <v>46</v>
      </c>
      <c r="P265" s="138">
        <f t="shared" si="1"/>
        <v>0</v>
      </c>
      <c r="Q265" s="138">
        <v>3.0000000000000001E-3</v>
      </c>
      <c r="R265" s="138">
        <f t="shared" si="2"/>
        <v>3.0000000000000001E-3</v>
      </c>
      <c r="S265" s="138">
        <v>0</v>
      </c>
      <c r="T265" s="139">
        <f t="shared" si="3"/>
        <v>0</v>
      </c>
      <c r="AR265" s="140" t="s">
        <v>432</v>
      </c>
      <c r="AT265" s="140" t="s">
        <v>346</v>
      </c>
      <c r="AU265" s="140" t="s">
        <v>85</v>
      </c>
      <c r="AY265" s="18" t="s">
        <v>208</v>
      </c>
      <c r="BE265" s="141">
        <f t="shared" si="4"/>
        <v>0</v>
      </c>
      <c r="BF265" s="141">
        <f t="shared" si="5"/>
        <v>0</v>
      </c>
      <c r="BG265" s="141">
        <f t="shared" si="6"/>
        <v>0</v>
      </c>
      <c r="BH265" s="141">
        <f t="shared" si="7"/>
        <v>0</v>
      </c>
      <c r="BI265" s="141">
        <f t="shared" si="8"/>
        <v>0</v>
      </c>
      <c r="BJ265" s="18" t="s">
        <v>83</v>
      </c>
      <c r="BK265" s="141">
        <f t="shared" si="9"/>
        <v>0</v>
      </c>
      <c r="BL265" s="18" t="s">
        <v>312</v>
      </c>
      <c r="BM265" s="140" t="s">
        <v>2595</v>
      </c>
    </row>
    <row r="266" spans="2:65" s="1" customFormat="1" ht="24.75" customHeight="1" x14ac:dyDescent="0.2">
      <c r="B266" s="33"/>
      <c r="C266" s="129" t="s">
        <v>743</v>
      </c>
      <c r="D266" s="129" t="s">
        <v>210</v>
      </c>
      <c r="E266" s="130" t="s">
        <v>2596</v>
      </c>
      <c r="F266" s="131" t="s">
        <v>2597</v>
      </c>
      <c r="G266" s="132" t="s">
        <v>307</v>
      </c>
      <c r="H266" s="133">
        <v>30</v>
      </c>
      <c r="I266" s="134"/>
      <c r="J266" s="135">
        <f t="shared" si="0"/>
        <v>0</v>
      </c>
      <c r="K266" s="131" t="s">
        <v>213</v>
      </c>
      <c r="L266" s="33"/>
      <c r="M266" s="136" t="s">
        <v>19</v>
      </c>
      <c r="N266" s="137" t="s">
        <v>46</v>
      </c>
      <c r="P266" s="138">
        <f t="shared" si="1"/>
        <v>0</v>
      </c>
      <c r="Q266" s="138">
        <v>0</v>
      </c>
      <c r="R266" s="138">
        <f t="shared" si="2"/>
        <v>0</v>
      </c>
      <c r="S266" s="138">
        <v>0</v>
      </c>
      <c r="T266" s="139">
        <f t="shared" si="3"/>
        <v>0</v>
      </c>
      <c r="AR266" s="140" t="s">
        <v>312</v>
      </c>
      <c r="AT266" s="140" t="s">
        <v>210</v>
      </c>
      <c r="AU266" s="140" t="s">
        <v>85</v>
      </c>
      <c r="AY266" s="18" t="s">
        <v>208</v>
      </c>
      <c r="BE266" s="141">
        <f t="shared" si="4"/>
        <v>0</v>
      </c>
      <c r="BF266" s="141">
        <f t="shared" si="5"/>
        <v>0</v>
      </c>
      <c r="BG266" s="141">
        <f t="shared" si="6"/>
        <v>0</v>
      </c>
      <c r="BH266" s="141">
        <f t="shared" si="7"/>
        <v>0</v>
      </c>
      <c r="BI266" s="141">
        <f t="shared" si="8"/>
        <v>0</v>
      </c>
      <c r="BJ266" s="18" t="s">
        <v>83</v>
      </c>
      <c r="BK266" s="141">
        <f t="shared" si="9"/>
        <v>0</v>
      </c>
      <c r="BL266" s="18" t="s">
        <v>312</v>
      </c>
      <c r="BM266" s="140" t="s">
        <v>2598</v>
      </c>
    </row>
    <row r="267" spans="2:65" s="1" customFormat="1" x14ac:dyDescent="0.2">
      <c r="B267" s="33"/>
      <c r="D267" s="142" t="s">
        <v>216</v>
      </c>
      <c r="F267" s="143" t="s">
        <v>2599</v>
      </c>
      <c r="I267" s="144"/>
      <c r="L267" s="33"/>
      <c r="M267" s="145"/>
      <c r="T267" s="54"/>
      <c r="AT267" s="18" t="s">
        <v>216</v>
      </c>
      <c r="AU267" s="18" t="s">
        <v>85</v>
      </c>
    </row>
    <row r="268" spans="2:65" s="1" customFormat="1" ht="24.75" customHeight="1" x14ac:dyDescent="0.2">
      <c r="B268" s="33"/>
      <c r="C268" s="168" t="s">
        <v>750</v>
      </c>
      <c r="D268" s="168" t="s">
        <v>346</v>
      </c>
      <c r="E268" s="169" t="s">
        <v>2600</v>
      </c>
      <c r="F268" s="170" t="s">
        <v>2601</v>
      </c>
      <c r="G268" s="171" t="s">
        <v>307</v>
      </c>
      <c r="H268" s="172">
        <v>1</v>
      </c>
      <c r="I268" s="173"/>
      <c r="J268" s="174">
        <f t="shared" ref="J268:J274" si="10">ROUND(I268*H268,2)</f>
        <v>0</v>
      </c>
      <c r="K268" s="170" t="s">
        <v>19</v>
      </c>
      <c r="L268" s="175"/>
      <c r="M268" s="176" t="s">
        <v>19</v>
      </c>
      <c r="N268" s="177" t="s">
        <v>46</v>
      </c>
      <c r="P268" s="138">
        <f t="shared" ref="P268:P274" si="11">O268*H268</f>
        <v>0</v>
      </c>
      <c r="Q268" s="138">
        <v>0.02</v>
      </c>
      <c r="R268" s="138">
        <f t="shared" ref="R268:R274" si="12">Q268*H268</f>
        <v>0.02</v>
      </c>
      <c r="S268" s="138">
        <v>0</v>
      </c>
      <c r="T268" s="139">
        <f t="shared" ref="T268:T274" si="13">S268*H268</f>
        <v>0</v>
      </c>
      <c r="AR268" s="140" t="s">
        <v>432</v>
      </c>
      <c r="AT268" s="140" t="s">
        <v>346</v>
      </c>
      <c r="AU268" s="140" t="s">
        <v>85</v>
      </c>
      <c r="AY268" s="18" t="s">
        <v>208</v>
      </c>
      <c r="BE268" s="141">
        <f t="shared" ref="BE268:BE274" si="14">IF(N268="základní",J268,0)</f>
        <v>0</v>
      </c>
      <c r="BF268" s="141">
        <f t="shared" ref="BF268:BF274" si="15">IF(N268="snížená",J268,0)</f>
        <v>0</v>
      </c>
      <c r="BG268" s="141">
        <f t="shared" ref="BG268:BG274" si="16">IF(N268="zákl. přenesená",J268,0)</f>
        <v>0</v>
      </c>
      <c r="BH268" s="141">
        <f t="shared" ref="BH268:BH274" si="17">IF(N268="sníž. přenesená",J268,0)</f>
        <v>0</v>
      </c>
      <c r="BI268" s="141">
        <f t="shared" ref="BI268:BI274" si="18">IF(N268="nulová",J268,0)</f>
        <v>0</v>
      </c>
      <c r="BJ268" s="18" t="s">
        <v>83</v>
      </c>
      <c r="BK268" s="141">
        <f t="shared" ref="BK268:BK274" si="19">ROUND(I268*H268,2)</f>
        <v>0</v>
      </c>
      <c r="BL268" s="18" t="s">
        <v>312</v>
      </c>
      <c r="BM268" s="140" t="s">
        <v>2602</v>
      </c>
    </row>
    <row r="269" spans="2:65" s="1" customFormat="1" ht="15.75" customHeight="1" x14ac:dyDescent="0.2">
      <c r="B269" s="33"/>
      <c r="C269" s="168" t="s">
        <v>757</v>
      </c>
      <c r="D269" s="168" t="s">
        <v>346</v>
      </c>
      <c r="E269" s="169" t="s">
        <v>2603</v>
      </c>
      <c r="F269" s="170" t="s">
        <v>2604</v>
      </c>
      <c r="G269" s="171" t="s">
        <v>307</v>
      </c>
      <c r="H269" s="172">
        <v>18</v>
      </c>
      <c r="I269" s="173"/>
      <c r="J269" s="174">
        <f t="shared" si="10"/>
        <v>0</v>
      </c>
      <c r="K269" s="170" t="s">
        <v>19</v>
      </c>
      <c r="L269" s="175"/>
      <c r="M269" s="176" t="s">
        <v>19</v>
      </c>
      <c r="N269" s="177" t="s">
        <v>46</v>
      </c>
      <c r="P269" s="138">
        <f t="shared" si="11"/>
        <v>0</v>
      </c>
      <c r="Q269" s="138">
        <v>1.1800000000000001E-3</v>
      </c>
      <c r="R269" s="138">
        <f t="shared" si="12"/>
        <v>2.1240000000000002E-2</v>
      </c>
      <c r="S269" s="138">
        <v>0</v>
      </c>
      <c r="T269" s="139">
        <f t="shared" si="13"/>
        <v>0</v>
      </c>
      <c r="AR269" s="140" t="s">
        <v>432</v>
      </c>
      <c r="AT269" s="140" t="s">
        <v>346</v>
      </c>
      <c r="AU269" s="140" t="s">
        <v>85</v>
      </c>
      <c r="AY269" s="18" t="s">
        <v>208</v>
      </c>
      <c r="BE269" s="141">
        <f t="shared" si="14"/>
        <v>0</v>
      </c>
      <c r="BF269" s="141">
        <f t="shared" si="15"/>
        <v>0</v>
      </c>
      <c r="BG269" s="141">
        <f t="shared" si="16"/>
        <v>0</v>
      </c>
      <c r="BH269" s="141">
        <f t="shared" si="17"/>
        <v>0</v>
      </c>
      <c r="BI269" s="141">
        <f t="shared" si="18"/>
        <v>0</v>
      </c>
      <c r="BJ269" s="18" t="s">
        <v>83</v>
      </c>
      <c r="BK269" s="141">
        <f t="shared" si="19"/>
        <v>0</v>
      </c>
      <c r="BL269" s="18" t="s">
        <v>312</v>
      </c>
      <c r="BM269" s="140" t="s">
        <v>2605</v>
      </c>
    </row>
    <row r="270" spans="2:65" s="1" customFormat="1" ht="24.75" customHeight="1" x14ac:dyDescent="0.2">
      <c r="B270" s="33"/>
      <c r="C270" s="168" t="s">
        <v>763</v>
      </c>
      <c r="D270" s="168" t="s">
        <v>346</v>
      </c>
      <c r="E270" s="169" t="s">
        <v>2606</v>
      </c>
      <c r="F270" s="170" t="s">
        <v>2607</v>
      </c>
      <c r="G270" s="171" t="s">
        <v>307</v>
      </c>
      <c r="H270" s="172">
        <v>1</v>
      </c>
      <c r="I270" s="173"/>
      <c r="J270" s="174">
        <f t="shared" si="10"/>
        <v>0</v>
      </c>
      <c r="K270" s="170" t="s">
        <v>19</v>
      </c>
      <c r="L270" s="175"/>
      <c r="M270" s="176" t="s">
        <v>19</v>
      </c>
      <c r="N270" s="177" t="s">
        <v>46</v>
      </c>
      <c r="P270" s="138">
        <f t="shared" si="11"/>
        <v>0</v>
      </c>
      <c r="Q270" s="138">
        <v>0.01</v>
      </c>
      <c r="R270" s="138">
        <f t="shared" si="12"/>
        <v>0.01</v>
      </c>
      <c r="S270" s="138">
        <v>0</v>
      </c>
      <c r="T270" s="139">
        <f t="shared" si="13"/>
        <v>0</v>
      </c>
      <c r="AR270" s="140" t="s">
        <v>432</v>
      </c>
      <c r="AT270" s="140" t="s">
        <v>346</v>
      </c>
      <c r="AU270" s="140" t="s">
        <v>85</v>
      </c>
      <c r="AY270" s="18" t="s">
        <v>208</v>
      </c>
      <c r="BE270" s="141">
        <f t="shared" si="14"/>
        <v>0</v>
      </c>
      <c r="BF270" s="141">
        <f t="shared" si="15"/>
        <v>0</v>
      </c>
      <c r="BG270" s="141">
        <f t="shared" si="16"/>
        <v>0</v>
      </c>
      <c r="BH270" s="141">
        <f t="shared" si="17"/>
        <v>0</v>
      </c>
      <c r="BI270" s="141">
        <f t="shared" si="18"/>
        <v>0</v>
      </c>
      <c r="BJ270" s="18" t="s">
        <v>83</v>
      </c>
      <c r="BK270" s="141">
        <f t="shared" si="19"/>
        <v>0</v>
      </c>
      <c r="BL270" s="18" t="s">
        <v>312</v>
      </c>
      <c r="BM270" s="140" t="s">
        <v>2608</v>
      </c>
    </row>
    <row r="271" spans="2:65" s="1" customFormat="1" ht="24.75" customHeight="1" x14ac:dyDescent="0.2">
      <c r="B271" s="33"/>
      <c r="C271" s="168" t="s">
        <v>768</v>
      </c>
      <c r="D271" s="168" t="s">
        <v>346</v>
      </c>
      <c r="E271" s="169" t="s">
        <v>2609</v>
      </c>
      <c r="F271" s="170" t="s">
        <v>2610</v>
      </c>
      <c r="G271" s="171" t="s">
        <v>307</v>
      </c>
      <c r="H271" s="172">
        <v>5</v>
      </c>
      <c r="I271" s="173"/>
      <c r="J271" s="174">
        <f t="shared" si="10"/>
        <v>0</v>
      </c>
      <c r="K271" s="170" t="s">
        <v>19</v>
      </c>
      <c r="L271" s="175"/>
      <c r="M271" s="176" t="s">
        <v>19</v>
      </c>
      <c r="N271" s="177" t="s">
        <v>46</v>
      </c>
      <c r="P271" s="138">
        <f t="shared" si="11"/>
        <v>0</v>
      </c>
      <c r="Q271" s="138">
        <v>1.1800000000000001E-3</v>
      </c>
      <c r="R271" s="138">
        <f t="shared" si="12"/>
        <v>5.9000000000000007E-3</v>
      </c>
      <c r="S271" s="138">
        <v>0</v>
      </c>
      <c r="T271" s="139">
        <f t="shared" si="13"/>
        <v>0</v>
      </c>
      <c r="AR271" s="140" t="s">
        <v>432</v>
      </c>
      <c r="AT271" s="140" t="s">
        <v>346</v>
      </c>
      <c r="AU271" s="140" t="s">
        <v>85</v>
      </c>
      <c r="AY271" s="18" t="s">
        <v>208</v>
      </c>
      <c r="BE271" s="141">
        <f t="shared" si="14"/>
        <v>0</v>
      </c>
      <c r="BF271" s="141">
        <f t="shared" si="15"/>
        <v>0</v>
      </c>
      <c r="BG271" s="141">
        <f t="shared" si="16"/>
        <v>0</v>
      </c>
      <c r="BH271" s="141">
        <f t="shared" si="17"/>
        <v>0</v>
      </c>
      <c r="BI271" s="141">
        <f t="shared" si="18"/>
        <v>0</v>
      </c>
      <c r="BJ271" s="18" t="s">
        <v>83</v>
      </c>
      <c r="BK271" s="141">
        <f t="shared" si="19"/>
        <v>0</v>
      </c>
      <c r="BL271" s="18" t="s">
        <v>312</v>
      </c>
      <c r="BM271" s="140" t="s">
        <v>2611</v>
      </c>
    </row>
    <row r="272" spans="2:65" s="1" customFormat="1" ht="24.75" customHeight="1" x14ac:dyDescent="0.2">
      <c r="B272" s="33"/>
      <c r="C272" s="168" t="s">
        <v>787</v>
      </c>
      <c r="D272" s="168" t="s">
        <v>346</v>
      </c>
      <c r="E272" s="169" t="s">
        <v>2612</v>
      </c>
      <c r="F272" s="170" t="s">
        <v>2613</v>
      </c>
      <c r="G272" s="171" t="s">
        <v>307</v>
      </c>
      <c r="H272" s="172">
        <v>4</v>
      </c>
      <c r="I272" s="173"/>
      <c r="J272" s="174">
        <f t="shared" si="10"/>
        <v>0</v>
      </c>
      <c r="K272" s="170" t="s">
        <v>19</v>
      </c>
      <c r="L272" s="175"/>
      <c r="M272" s="176" t="s">
        <v>19</v>
      </c>
      <c r="N272" s="177" t="s">
        <v>46</v>
      </c>
      <c r="P272" s="138">
        <f t="shared" si="11"/>
        <v>0</v>
      </c>
      <c r="Q272" s="138">
        <v>3.0000000000000001E-3</v>
      </c>
      <c r="R272" s="138">
        <f t="shared" si="12"/>
        <v>1.2E-2</v>
      </c>
      <c r="S272" s="138">
        <v>0</v>
      </c>
      <c r="T272" s="139">
        <f t="shared" si="13"/>
        <v>0</v>
      </c>
      <c r="AR272" s="140" t="s">
        <v>432</v>
      </c>
      <c r="AT272" s="140" t="s">
        <v>346</v>
      </c>
      <c r="AU272" s="140" t="s">
        <v>85</v>
      </c>
      <c r="AY272" s="18" t="s">
        <v>208</v>
      </c>
      <c r="BE272" s="141">
        <f t="shared" si="14"/>
        <v>0</v>
      </c>
      <c r="BF272" s="141">
        <f t="shared" si="15"/>
        <v>0</v>
      </c>
      <c r="BG272" s="141">
        <f t="shared" si="16"/>
        <v>0</v>
      </c>
      <c r="BH272" s="141">
        <f t="shared" si="17"/>
        <v>0</v>
      </c>
      <c r="BI272" s="141">
        <f t="shared" si="18"/>
        <v>0</v>
      </c>
      <c r="BJ272" s="18" t="s">
        <v>83</v>
      </c>
      <c r="BK272" s="141">
        <f t="shared" si="19"/>
        <v>0</v>
      </c>
      <c r="BL272" s="18" t="s">
        <v>312</v>
      </c>
      <c r="BM272" s="140" t="s">
        <v>2614</v>
      </c>
    </row>
    <row r="273" spans="2:65" s="1" customFormat="1" ht="24.75" customHeight="1" x14ac:dyDescent="0.2">
      <c r="B273" s="33"/>
      <c r="C273" s="168" t="s">
        <v>794</v>
      </c>
      <c r="D273" s="168" t="s">
        <v>346</v>
      </c>
      <c r="E273" s="169" t="s">
        <v>2615</v>
      </c>
      <c r="F273" s="170" t="s">
        <v>2616</v>
      </c>
      <c r="G273" s="171" t="s">
        <v>307</v>
      </c>
      <c r="H273" s="172">
        <v>1</v>
      </c>
      <c r="I273" s="173"/>
      <c r="J273" s="174">
        <f t="shared" si="10"/>
        <v>0</v>
      </c>
      <c r="K273" s="170" t="s">
        <v>19</v>
      </c>
      <c r="L273" s="175"/>
      <c r="M273" s="176" t="s">
        <v>19</v>
      </c>
      <c r="N273" s="177" t="s">
        <v>46</v>
      </c>
      <c r="P273" s="138">
        <f t="shared" si="11"/>
        <v>0</v>
      </c>
      <c r="Q273" s="138">
        <v>3.0000000000000001E-3</v>
      </c>
      <c r="R273" s="138">
        <f t="shared" si="12"/>
        <v>3.0000000000000001E-3</v>
      </c>
      <c r="S273" s="138">
        <v>0</v>
      </c>
      <c r="T273" s="139">
        <f t="shared" si="13"/>
        <v>0</v>
      </c>
      <c r="AR273" s="140" t="s">
        <v>432</v>
      </c>
      <c r="AT273" s="140" t="s">
        <v>346</v>
      </c>
      <c r="AU273" s="140" t="s">
        <v>85</v>
      </c>
      <c r="AY273" s="18" t="s">
        <v>208</v>
      </c>
      <c r="BE273" s="141">
        <f t="shared" si="14"/>
        <v>0</v>
      </c>
      <c r="BF273" s="141">
        <f t="shared" si="15"/>
        <v>0</v>
      </c>
      <c r="BG273" s="141">
        <f t="shared" si="16"/>
        <v>0</v>
      </c>
      <c r="BH273" s="141">
        <f t="shared" si="17"/>
        <v>0</v>
      </c>
      <c r="BI273" s="141">
        <f t="shared" si="18"/>
        <v>0</v>
      </c>
      <c r="BJ273" s="18" t="s">
        <v>83</v>
      </c>
      <c r="BK273" s="141">
        <f t="shared" si="19"/>
        <v>0</v>
      </c>
      <c r="BL273" s="18" t="s">
        <v>312</v>
      </c>
      <c r="BM273" s="140" t="s">
        <v>2617</v>
      </c>
    </row>
    <row r="274" spans="2:65" s="1" customFormat="1" ht="24.75" customHeight="1" x14ac:dyDescent="0.2">
      <c r="B274" s="33"/>
      <c r="C274" s="129" t="s">
        <v>799</v>
      </c>
      <c r="D274" s="129" t="s">
        <v>210</v>
      </c>
      <c r="E274" s="130" t="s">
        <v>2618</v>
      </c>
      <c r="F274" s="131" t="s">
        <v>2619</v>
      </c>
      <c r="G274" s="132" t="s">
        <v>307</v>
      </c>
      <c r="H274" s="133">
        <v>9</v>
      </c>
      <c r="I274" s="134"/>
      <c r="J274" s="135">
        <f t="shared" si="10"/>
        <v>0</v>
      </c>
      <c r="K274" s="131" t="s">
        <v>213</v>
      </c>
      <c r="L274" s="33"/>
      <c r="M274" s="136" t="s">
        <v>19</v>
      </c>
      <c r="N274" s="137" t="s">
        <v>46</v>
      </c>
      <c r="P274" s="138">
        <f t="shared" si="11"/>
        <v>0</v>
      </c>
      <c r="Q274" s="138">
        <v>0</v>
      </c>
      <c r="R274" s="138">
        <f t="shared" si="12"/>
        <v>0</v>
      </c>
      <c r="S274" s="138">
        <v>0</v>
      </c>
      <c r="T274" s="139">
        <f t="shared" si="13"/>
        <v>0</v>
      </c>
      <c r="AR274" s="140" t="s">
        <v>312</v>
      </c>
      <c r="AT274" s="140" t="s">
        <v>210</v>
      </c>
      <c r="AU274" s="140" t="s">
        <v>85</v>
      </c>
      <c r="AY274" s="18" t="s">
        <v>208</v>
      </c>
      <c r="BE274" s="141">
        <f t="shared" si="14"/>
        <v>0</v>
      </c>
      <c r="BF274" s="141">
        <f t="shared" si="15"/>
        <v>0</v>
      </c>
      <c r="BG274" s="141">
        <f t="shared" si="16"/>
        <v>0</v>
      </c>
      <c r="BH274" s="141">
        <f t="shared" si="17"/>
        <v>0</v>
      </c>
      <c r="BI274" s="141">
        <f t="shared" si="18"/>
        <v>0</v>
      </c>
      <c r="BJ274" s="18" t="s">
        <v>83</v>
      </c>
      <c r="BK274" s="141">
        <f t="shared" si="19"/>
        <v>0</v>
      </c>
      <c r="BL274" s="18" t="s">
        <v>312</v>
      </c>
      <c r="BM274" s="140" t="s">
        <v>2620</v>
      </c>
    </row>
    <row r="275" spans="2:65" s="1" customFormat="1" x14ac:dyDescent="0.2">
      <c r="B275" s="33"/>
      <c r="D275" s="142" t="s">
        <v>216</v>
      </c>
      <c r="F275" s="143" t="s">
        <v>2621</v>
      </c>
      <c r="I275" s="144"/>
      <c r="L275" s="33"/>
      <c r="M275" s="145"/>
      <c r="T275" s="54"/>
      <c r="AT275" s="18" t="s">
        <v>216</v>
      </c>
      <c r="AU275" s="18" t="s">
        <v>85</v>
      </c>
    </row>
    <row r="276" spans="2:65" s="1" customFormat="1" ht="24.75" customHeight="1" x14ac:dyDescent="0.2">
      <c r="B276" s="33"/>
      <c r="C276" s="168" t="s">
        <v>807</v>
      </c>
      <c r="D276" s="168" t="s">
        <v>346</v>
      </c>
      <c r="E276" s="169" t="s">
        <v>2622</v>
      </c>
      <c r="F276" s="170" t="s">
        <v>2623</v>
      </c>
      <c r="G276" s="171" t="s">
        <v>307</v>
      </c>
      <c r="H276" s="172">
        <v>9</v>
      </c>
      <c r="I276" s="173"/>
      <c r="J276" s="174">
        <f>ROUND(I276*H276,2)</f>
        <v>0</v>
      </c>
      <c r="K276" s="170" t="s">
        <v>19</v>
      </c>
      <c r="L276" s="175"/>
      <c r="M276" s="176" t="s">
        <v>19</v>
      </c>
      <c r="N276" s="177" t="s">
        <v>46</v>
      </c>
      <c r="P276" s="138">
        <f>O276*H276</f>
        <v>0</v>
      </c>
      <c r="Q276" s="138">
        <v>1.1800000000000001E-3</v>
      </c>
      <c r="R276" s="138">
        <f>Q276*H276</f>
        <v>1.0620000000000001E-2</v>
      </c>
      <c r="S276" s="138">
        <v>0</v>
      </c>
      <c r="T276" s="139">
        <f>S276*H276</f>
        <v>0</v>
      </c>
      <c r="AR276" s="140" t="s">
        <v>432</v>
      </c>
      <c r="AT276" s="140" t="s">
        <v>346</v>
      </c>
      <c r="AU276" s="140" t="s">
        <v>85</v>
      </c>
      <c r="AY276" s="18" t="s">
        <v>208</v>
      </c>
      <c r="BE276" s="141">
        <f>IF(N276="základní",J276,0)</f>
        <v>0</v>
      </c>
      <c r="BF276" s="141">
        <f>IF(N276="snížená",J276,0)</f>
        <v>0</v>
      </c>
      <c r="BG276" s="141">
        <f>IF(N276="zákl. přenesená",J276,0)</f>
        <v>0</v>
      </c>
      <c r="BH276" s="141">
        <f>IF(N276="sníž. přenesená",J276,0)</f>
        <v>0</v>
      </c>
      <c r="BI276" s="141">
        <f>IF(N276="nulová",J276,0)</f>
        <v>0</v>
      </c>
      <c r="BJ276" s="18" t="s">
        <v>83</v>
      </c>
      <c r="BK276" s="141">
        <f>ROUND(I276*H276,2)</f>
        <v>0</v>
      </c>
      <c r="BL276" s="18" t="s">
        <v>312</v>
      </c>
      <c r="BM276" s="140" t="s">
        <v>2624</v>
      </c>
    </row>
    <row r="277" spans="2:65" s="1" customFormat="1" ht="24.75" customHeight="1" x14ac:dyDescent="0.2">
      <c r="B277" s="33"/>
      <c r="C277" s="129" t="s">
        <v>812</v>
      </c>
      <c r="D277" s="129" t="s">
        <v>210</v>
      </c>
      <c r="E277" s="130" t="s">
        <v>2625</v>
      </c>
      <c r="F277" s="131" t="s">
        <v>2626</v>
      </c>
      <c r="G277" s="132" t="s">
        <v>123</v>
      </c>
      <c r="H277" s="133">
        <v>18</v>
      </c>
      <c r="I277" s="134"/>
      <c r="J277" s="135">
        <f>ROUND(I277*H277,2)</f>
        <v>0</v>
      </c>
      <c r="K277" s="131" t="s">
        <v>213</v>
      </c>
      <c r="L277" s="33"/>
      <c r="M277" s="136" t="s">
        <v>19</v>
      </c>
      <c r="N277" s="137" t="s">
        <v>46</v>
      </c>
      <c r="P277" s="138">
        <f>O277*H277</f>
        <v>0</v>
      </c>
      <c r="Q277" s="138">
        <v>0</v>
      </c>
      <c r="R277" s="138">
        <f>Q277*H277</f>
        <v>0</v>
      </c>
      <c r="S277" s="138">
        <v>0</v>
      </c>
      <c r="T277" s="139">
        <f>S277*H277</f>
        <v>0</v>
      </c>
      <c r="AR277" s="140" t="s">
        <v>312</v>
      </c>
      <c r="AT277" s="140" t="s">
        <v>210</v>
      </c>
      <c r="AU277" s="140" t="s">
        <v>85</v>
      </c>
      <c r="AY277" s="18" t="s">
        <v>208</v>
      </c>
      <c r="BE277" s="141">
        <f>IF(N277="základní",J277,0)</f>
        <v>0</v>
      </c>
      <c r="BF277" s="141">
        <f>IF(N277="snížená",J277,0)</f>
        <v>0</v>
      </c>
      <c r="BG277" s="141">
        <f>IF(N277="zákl. přenesená",J277,0)</f>
        <v>0</v>
      </c>
      <c r="BH277" s="141">
        <f>IF(N277="sníž. přenesená",J277,0)</f>
        <v>0</v>
      </c>
      <c r="BI277" s="141">
        <f>IF(N277="nulová",J277,0)</f>
        <v>0</v>
      </c>
      <c r="BJ277" s="18" t="s">
        <v>83</v>
      </c>
      <c r="BK277" s="141">
        <f>ROUND(I277*H277,2)</f>
        <v>0</v>
      </c>
      <c r="BL277" s="18" t="s">
        <v>312</v>
      </c>
      <c r="BM277" s="140" t="s">
        <v>2627</v>
      </c>
    </row>
    <row r="278" spans="2:65" s="1" customFormat="1" x14ac:dyDescent="0.2">
      <c r="B278" s="33"/>
      <c r="D278" s="142" t="s">
        <v>216</v>
      </c>
      <c r="F278" s="143" t="s">
        <v>2628</v>
      </c>
      <c r="I278" s="144"/>
      <c r="L278" s="33"/>
      <c r="M278" s="145"/>
      <c r="T278" s="54"/>
      <c r="AT278" s="18" t="s">
        <v>216</v>
      </c>
      <c r="AU278" s="18" t="s">
        <v>85</v>
      </c>
    </row>
    <row r="279" spans="2:65" s="1" customFormat="1" ht="15.75" customHeight="1" x14ac:dyDescent="0.2">
      <c r="B279" s="33"/>
      <c r="C279" s="168" t="s">
        <v>817</v>
      </c>
      <c r="D279" s="168" t="s">
        <v>346</v>
      </c>
      <c r="E279" s="169" t="s">
        <v>2629</v>
      </c>
      <c r="F279" s="170" t="s">
        <v>2630</v>
      </c>
      <c r="G279" s="171" t="s">
        <v>123</v>
      </c>
      <c r="H279" s="172">
        <v>18.899999999999999</v>
      </c>
      <c r="I279" s="173"/>
      <c r="J279" s="174">
        <f>ROUND(I279*H279,2)</f>
        <v>0</v>
      </c>
      <c r="K279" s="170" t="s">
        <v>213</v>
      </c>
      <c r="L279" s="175"/>
      <c r="M279" s="176" t="s">
        <v>19</v>
      </c>
      <c r="N279" s="177" t="s">
        <v>46</v>
      </c>
      <c r="P279" s="138">
        <f>O279*H279</f>
        <v>0</v>
      </c>
      <c r="Q279" s="138">
        <v>1.4999999999999999E-4</v>
      </c>
      <c r="R279" s="138">
        <f>Q279*H279</f>
        <v>2.8349999999999994E-3</v>
      </c>
      <c r="S279" s="138">
        <v>0</v>
      </c>
      <c r="T279" s="139">
        <f>S279*H279</f>
        <v>0</v>
      </c>
      <c r="AR279" s="140" t="s">
        <v>432</v>
      </c>
      <c r="AT279" s="140" t="s">
        <v>346</v>
      </c>
      <c r="AU279" s="140" t="s">
        <v>85</v>
      </c>
      <c r="AY279" s="18" t="s">
        <v>208</v>
      </c>
      <c r="BE279" s="141">
        <f>IF(N279="základní",J279,0)</f>
        <v>0</v>
      </c>
      <c r="BF279" s="141">
        <f>IF(N279="snížená",J279,0)</f>
        <v>0</v>
      </c>
      <c r="BG279" s="141">
        <f>IF(N279="zákl. přenesená",J279,0)</f>
        <v>0</v>
      </c>
      <c r="BH279" s="141">
        <f>IF(N279="sníž. přenesená",J279,0)</f>
        <v>0</v>
      </c>
      <c r="BI279" s="141">
        <f>IF(N279="nulová",J279,0)</f>
        <v>0</v>
      </c>
      <c r="BJ279" s="18" t="s">
        <v>83</v>
      </c>
      <c r="BK279" s="141">
        <f>ROUND(I279*H279,2)</f>
        <v>0</v>
      </c>
      <c r="BL279" s="18" t="s">
        <v>312</v>
      </c>
      <c r="BM279" s="140" t="s">
        <v>2631</v>
      </c>
    </row>
    <row r="280" spans="2:65" s="13" customFormat="1" x14ac:dyDescent="0.2">
      <c r="B280" s="153"/>
      <c r="D280" s="147" t="s">
        <v>218</v>
      </c>
      <c r="F280" s="155" t="s">
        <v>2632</v>
      </c>
      <c r="H280" s="156">
        <v>18.899999999999999</v>
      </c>
      <c r="I280" s="157"/>
      <c r="L280" s="153"/>
      <c r="M280" s="158"/>
      <c r="T280" s="159"/>
      <c r="AT280" s="154" t="s">
        <v>218</v>
      </c>
      <c r="AU280" s="154" t="s">
        <v>85</v>
      </c>
      <c r="AV280" s="13" t="s">
        <v>85</v>
      </c>
      <c r="AW280" s="13" t="s">
        <v>4</v>
      </c>
      <c r="AX280" s="13" t="s">
        <v>83</v>
      </c>
      <c r="AY280" s="154" t="s">
        <v>208</v>
      </c>
    </row>
    <row r="281" spans="2:65" s="1" customFormat="1" ht="15.75" customHeight="1" x14ac:dyDescent="0.2">
      <c r="B281" s="33"/>
      <c r="C281" s="168" t="s">
        <v>823</v>
      </c>
      <c r="D281" s="168" t="s">
        <v>346</v>
      </c>
      <c r="E281" s="169" t="s">
        <v>2633</v>
      </c>
      <c r="F281" s="170" t="s">
        <v>2634</v>
      </c>
      <c r="G281" s="171" t="s">
        <v>307</v>
      </c>
      <c r="H281" s="172">
        <v>4</v>
      </c>
      <c r="I281" s="173"/>
      <c r="J281" s="174">
        <f>ROUND(I281*H281,2)</f>
        <v>0</v>
      </c>
      <c r="K281" s="170" t="s">
        <v>213</v>
      </c>
      <c r="L281" s="175"/>
      <c r="M281" s="176" t="s">
        <v>19</v>
      </c>
      <c r="N281" s="177" t="s">
        <v>46</v>
      </c>
      <c r="P281" s="138">
        <f>O281*H281</f>
        <v>0</v>
      </c>
      <c r="Q281" s="138">
        <v>5.0000000000000002E-5</v>
      </c>
      <c r="R281" s="138">
        <f>Q281*H281</f>
        <v>2.0000000000000001E-4</v>
      </c>
      <c r="S281" s="138">
        <v>0</v>
      </c>
      <c r="T281" s="139">
        <f>S281*H281</f>
        <v>0</v>
      </c>
      <c r="AR281" s="140" t="s">
        <v>432</v>
      </c>
      <c r="AT281" s="140" t="s">
        <v>346</v>
      </c>
      <c r="AU281" s="140" t="s">
        <v>85</v>
      </c>
      <c r="AY281" s="18" t="s">
        <v>208</v>
      </c>
      <c r="BE281" s="141">
        <f>IF(N281="základní",J281,0)</f>
        <v>0</v>
      </c>
      <c r="BF281" s="141">
        <f>IF(N281="snížená",J281,0)</f>
        <v>0</v>
      </c>
      <c r="BG281" s="141">
        <f>IF(N281="zákl. přenesená",J281,0)</f>
        <v>0</v>
      </c>
      <c r="BH281" s="141">
        <f>IF(N281="sníž. přenesená",J281,0)</f>
        <v>0</v>
      </c>
      <c r="BI281" s="141">
        <f>IF(N281="nulová",J281,0)</f>
        <v>0</v>
      </c>
      <c r="BJ281" s="18" t="s">
        <v>83</v>
      </c>
      <c r="BK281" s="141">
        <f>ROUND(I281*H281,2)</f>
        <v>0</v>
      </c>
      <c r="BL281" s="18" t="s">
        <v>312</v>
      </c>
      <c r="BM281" s="140" t="s">
        <v>2635</v>
      </c>
    </row>
    <row r="282" spans="2:65" s="1" customFormat="1" ht="15.75" customHeight="1" x14ac:dyDescent="0.2">
      <c r="B282" s="33"/>
      <c r="C282" s="168" t="s">
        <v>830</v>
      </c>
      <c r="D282" s="168" t="s">
        <v>346</v>
      </c>
      <c r="E282" s="169" t="s">
        <v>2636</v>
      </c>
      <c r="F282" s="170" t="s">
        <v>2637</v>
      </c>
      <c r="G282" s="171" t="s">
        <v>123</v>
      </c>
      <c r="H282" s="172">
        <v>16.100000000000001</v>
      </c>
      <c r="I282" s="173"/>
      <c r="J282" s="174">
        <f>ROUND(I282*H282,2)</f>
        <v>0</v>
      </c>
      <c r="K282" s="170" t="s">
        <v>19</v>
      </c>
      <c r="L282" s="175"/>
      <c r="M282" s="176" t="s">
        <v>19</v>
      </c>
      <c r="N282" s="177" t="s">
        <v>46</v>
      </c>
      <c r="P282" s="138">
        <f>O282*H282</f>
        <v>0</v>
      </c>
      <c r="Q282" s="138">
        <v>1E-4</v>
      </c>
      <c r="R282" s="138">
        <f>Q282*H282</f>
        <v>1.6100000000000003E-3</v>
      </c>
      <c r="S282" s="138">
        <v>0</v>
      </c>
      <c r="T282" s="139">
        <f>S282*H282</f>
        <v>0</v>
      </c>
      <c r="AR282" s="140" t="s">
        <v>432</v>
      </c>
      <c r="AT282" s="140" t="s">
        <v>346</v>
      </c>
      <c r="AU282" s="140" t="s">
        <v>85</v>
      </c>
      <c r="AY282" s="18" t="s">
        <v>208</v>
      </c>
      <c r="BE282" s="141">
        <f>IF(N282="základní",J282,0)</f>
        <v>0</v>
      </c>
      <c r="BF282" s="141">
        <f>IF(N282="snížená",J282,0)</f>
        <v>0</v>
      </c>
      <c r="BG282" s="141">
        <f>IF(N282="zákl. přenesená",J282,0)</f>
        <v>0</v>
      </c>
      <c r="BH282" s="141">
        <f>IF(N282="sníž. přenesená",J282,0)</f>
        <v>0</v>
      </c>
      <c r="BI282" s="141">
        <f>IF(N282="nulová",J282,0)</f>
        <v>0</v>
      </c>
      <c r="BJ282" s="18" t="s">
        <v>83</v>
      </c>
      <c r="BK282" s="141">
        <f>ROUND(I282*H282,2)</f>
        <v>0</v>
      </c>
      <c r="BL282" s="18" t="s">
        <v>312</v>
      </c>
      <c r="BM282" s="140" t="s">
        <v>2638</v>
      </c>
    </row>
    <row r="283" spans="2:65" s="13" customFormat="1" x14ac:dyDescent="0.2">
      <c r="B283" s="153"/>
      <c r="D283" s="147" t="s">
        <v>218</v>
      </c>
      <c r="F283" s="155" t="s">
        <v>2639</v>
      </c>
      <c r="H283" s="156">
        <v>16.100000000000001</v>
      </c>
      <c r="I283" s="157"/>
      <c r="L283" s="153"/>
      <c r="M283" s="158"/>
      <c r="T283" s="159"/>
      <c r="AT283" s="154" t="s">
        <v>218</v>
      </c>
      <c r="AU283" s="154" t="s">
        <v>85</v>
      </c>
      <c r="AV283" s="13" t="s">
        <v>85</v>
      </c>
      <c r="AW283" s="13" t="s">
        <v>4</v>
      </c>
      <c r="AX283" s="13" t="s">
        <v>83</v>
      </c>
      <c r="AY283" s="154" t="s">
        <v>208</v>
      </c>
    </row>
    <row r="284" spans="2:65" s="1" customFormat="1" ht="15.75" customHeight="1" x14ac:dyDescent="0.2">
      <c r="B284" s="33"/>
      <c r="C284" s="168" t="s">
        <v>839</v>
      </c>
      <c r="D284" s="168" t="s">
        <v>346</v>
      </c>
      <c r="E284" s="169" t="s">
        <v>2640</v>
      </c>
      <c r="F284" s="170" t="s">
        <v>2641</v>
      </c>
      <c r="G284" s="171" t="s">
        <v>307</v>
      </c>
      <c r="H284" s="172">
        <v>2</v>
      </c>
      <c r="I284" s="173"/>
      <c r="J284" s="174">
        <f>ROUND(I284*H284,2)</f>
        <v>0</v>
      </c>
      <c r="K284" s="170" t="s">
        <v>213</v>
      </c>
      <c r="L284" s="175"/>
      <c r="M284" s="176" t="s">
        <v>19</v>
      </c>
      <c r="N284" s="177" t="s">
        <v>46</v>
      </c>
      <c r="P284" s="138">
        <f>O284*H284</f>
        <v>0</v>
      </c>
      <c r="Q284" s="138">
        <v>2.5000000000000001E-4</v>
      </c>
      <c r="R284" s="138">
        <f>Q284*H284</f>
        <v>5.0000000000000001E-4</v>
      </c>
      <c r="S284" s="138">
        <v>0</v>
      </c>
      <c r="T284" s="139">
        <f>S284*H284</f>
        <v>0</v>
      </c>
      <c r="AR284" s="140" t="s">
        <v>432</v>
      </c>
      <c r="AT284" s="140" t="s">
        <v>346</v>
      </c>
      <c r="AU284" s="140" t="s">
        <v>85</v>
      </c>
      <c r="AY284" s="18" t="s">
        <v>208</v>
      </c>
      <c r="BE284" s="141">
        <f>IF(N284="základní",J284,0)</f>
        <v>0</v>
      </c>
      <c r="BF284" s="141">
        <f>IF(N284="snížená",J284,0)</f>
        <v>0</v>
      </c>
      <c r="BG284" s="141">
        <f>IF(N284="zákl. přenesená",J284,0)</f>
        <v>0</v>
      </c>
      <c r="BH284" s="141">
        <f>IF(N284="sníž. přenesená",J284,0)</f>
        <v>0</v>
      </c>
      <c r="BI284" s="141">
        <f>IF(N284="nulová",J284,0)</f>
        <v>0</v>
      </c>
      <c r="BJ284" s="18" t="s">
        <v>83</v>
      </c>
      <c r="BK284" s="141">
        <f>ROUND(I284*H284,2)</f>
        <v>0</v>
      </c>
      <c r="BL284" s="18" t="s">
        <v>312</v>
      </c>
      <c r="BM284" s="140" t="s">
        <v>2642</v>
      </c>
    </row>
    <row r="285" spans="2:65" s="1" customFormat="1" ht="15.75" customHeight="1" x14ac:dyDescent="0.2">
      <c r="B285" s="33"/>
      <c r="C285" s="168" t="s">
        <v>844</v>
      </c>
      <c r="D285" s="168" t="s">
        <v>346</v>
      </c>
      <c r="E285" s="169" t="s">
        <v>2643</v>
      </c>
      <c r="F285" s="170" t="s">
        <v>2644</v>
      </c>
      <c r="G285" s="171" t="s">
        <v>307</v>
      </c>
      <c r="H285" s="172">
        <v>2</v>
      </c>
      <c r="I285" s="173"/>
      <c r="J285" s="174">
        <f>ROUND(I285*H285,2)</f>
        <v>0</v>
      </c>
      <c r="K285" s="170" t="s">
        <v>213</v>
      </c>
      <c r="L285" s="175"/>
      <c r="M285" s="176" t="s">
        <v>19</v>
      </c>
      <c r="N285" s="177" t="s">
        <v>46</v>
      </c>
      <c r="P285" s="138">
        <f>O285*H285</f>
        <v>0</v>
      </c>
      <c r="Q285" s="138">
        <v>3.2000000000000003E-4</v>
      </c>
      <c r="R285" s="138">
        <f>Q285*H285</f>
        <v>6.4000000000000005E-4</v>
      </c>
      <c r="S285" s="138">
        <v>0</v>
      </c>
      <c r="T285" s="139">
        <f>S285*H285</f>
        <v>0</v>
      </c>
      <c r="AR285" s="140" t="s">
        <v>432</v>
      </c>
      <c r="AT285" s="140" t="s">
        <v>346</v>
      </c>
      <c r="AU285" s="140" t="s">
        <v>85</v>
      </c>
      <c r="AY285" s="18" t="s">
        <v>208</v>
      </c>
      <c r="BE285" s="141">
        <f>IF(N285="základní",J285,0)</f>
        <v>0</v>
      </c>
      <c r="BF285" s="141">
        <f>IF(N285="snížená",J285,0)</f>
        <v>0</v>
      </c>
      <c r="BG285" s="141">
        <f>IF(N285="zákl. přenesená",J285,0)</f>
        <v>0</v>
      </c>
      <c r="BH285" s="141">
        <f>IF(N285="sníž. přenesená",J285,0)</f>
        <v>0</v>
      </c>
      <c r="BI285" s="141">
        <f>IF(N285="nulová",J285,0)</f>
        <v>0</v>
      </c>
      <c r="BJ285" s="18" t="s">
        <v>83</v>
      </c>
      <c r="BK285" s="141">
        <f>ROUND(I285*H285,2)</f>
        <v>0</v>
      </c>
      <c r="BL285" s="18" t="s">
        <v>312</v>
      </c>
      <c r="BM285" s="140" t="s">
        <v>2645</v>
      </c>
    </row>
    <row r="286" spans="2:65" s="1" customFormat="1" ht="15.75" customHeight="1" x14ac:dyDescent="0.2">
      <c r="B286" s="33"/>
      <c r="C286" s="168" t="s">
        <v>850</v>
      </c>
      <c r="D286" s="168" t="s">
        <v>346</v>
      </c>
      <c r="E286" s="169" t="s">
        <v>2646</v>
      </c>
      <c r="F286" s="170" t="s">
        <v>2647</v>
      </c>
      <c r="G286" s="171" t="s">
        <v>307</v>
      </c>
      <c r="H286" s="172">
        <v>2</v>
      </c>
      <c r="I286" s="173"/>
      <c r="J286" s="174">
        <f>ROUND(I286*H286,2)</f>
        <v>0</v>
      </c>
      <c r="K286" s="170" t="s">
        <v>213</v>
      </c>
      <c r="L286" s="175"/>
      <c r="M286" s="176" t="s">
        <v>19</v>
      </c>
      <c r="N286" s="177" t="s">
        <v>46</v>
      </c>
      <c r="P286" s="138">
        <f>O286*H286</f>
        <v>0</v>
      </c>
      <c r="Q286" s="138">
        <v>4.2000000000000002E-4</v>
      </c>
      <c r="R286" s="138">
        <f>Q286*H286</f>
        <v>8.4000000000000003E-4</v>
      </c>
      <c r="S286" s="138">
        <v>0</v>
      </c>
      <c r="T286" s="139">
        <f>S286*H286</f>
        <v>0</v>
      </c>
      <c r="AR286" s="140" t="s">
        <v>432</v>
      </c>
      <c r="AT286" s="140" t="s">
        <v>346</v>
      </c>
      <c r="AU286" s="140" t="s">
        <v>85</v>
      </c>
      <c r="AY286" s="18" t="s">
        <v>208</v>
      </c>
      <c r="BE286" s="141">
        <f>IF(N286="základní",J286,0)</f>
        <v>0</v>
      </c>
      <c r="BF286" s="141">
        <f>IF(N286="snížená",J286,0)</f>
        <v>0</v>
      </c>
      <c r="BG286" s="141">
        <f>IF(N286="zákl. přenesená",J286,0)</f>
        <v>0</v>
      </c>
      <c r="BH286" s="141">
        <f>IF(N286="sníž. přenesená",J286,0)</f>
        <v>0</v>
      </c>
      <c r="BI286" s="141">
        <f>IF(N286="nulová",J286,0)</f>
        <v>0</v>
      </c>
      <c r="BJ286" s="18" t="s">
        <v>83</v>
      </c>
      <c r="BK286" s="141">
        <f>ROUND(I286*H286,2)</f>
        <v>0</v>
      </c>
      <c r="BL286" s="18" t="s">
        <v>312</v>
      </c>
      <c r="BM286" s="140" t="s">
        <v>2648</v>
      </c>
    </row>
    <row r="287" spans="2:65" s="1" customFormat="1" ht="24.75" customHeight="1" x14ac:dyDescent="0.2">
      <c r="B287" s="33"/>
      <c r="C287" s="129" t="s">
        <v>856</v>
      </c>
      <c r="D287" s="129" t="s">
        <v>210</v>
      </c>
      <c r="E287" s="130" t="s">
        <v>2649</v>
      </c>
      <c r="F287" s="131" t="s">
        <v>2650</v>
      </c>
      <c r="G287" s="132" t="s">
        <v>307</v>
      </c>
      <c r="H287" s="133">
        <v>1</v>
      </c>
      <c r="I287" s="134"/>
      <c r="J287" s="135">
        <f>ROUND(I287*H287,2)</f>
        <v>0</v>
      </c>
      <c r="K287" s="131" t="s">
        <v>213</v>
      </c>
      <c r="L287" s="33"/>
      <c r="M287" s="136" t="s">
        <v>19</v>
      </c>
      <c r="N287" s="137" t="s">
        <v>46</v>
      </c>
      <c r="P287" s="138">
        <f>O287*H287</f>
        <v>0</v>
      </c>
      <c r="Q287" s="138">
        <v>0</v>
      </c>
      <c r="R287" s="138">
        <f>Q287*H287</f>
        <v>0</v>
      </c>
      <c r="S287" s="138">
        <v>0</v>
      </c>
      <c r="T287" s="139">
        <f>S287*H287</f>
        <v>0</v>
      </c>
      <c r="AR287" s="140" t="s">
        <v>312</v>
      </c>
      <c r="AT287" s="140" t="s">
        <v>210</v>
      </c>
      <c r="AU287" s="140" t="s">
        <v>85</v>
      </c>
      <c r="AY287" s="18" t="s">
        <v>208</v>
      </c>
      <c r="BE287" s="141">
        <f>IF(N287="základní",J287,0)</f>
        <v>0</v>
      </c>
      <c r="BF287" s="141">
        <f>IF(N287="snížená",J287,0)</f>
        <v>0</v>
      </c>
      <c r="BG287" s="141">
        <f>IF(N287="zákl. přenesená",J287,0)</f>
        <v>0</v>
      </c>
      <c r="BH287" s="141">
        <f>IF(N287="sníž. přenesená",J287,0)</f>
        <v>0</v>
      </c>
      <c r="BI287" s="141">
        <f>IF(N287="nulová",J287,0)</f>
        <v>0</v>
      </c>
      <c r="BJ287" s="18" t="s">
        <v>83</v>
      </c>
      <c r="BK287" s="141">
        <f>ROUND(I287*H287,2)</f>
        <v>0</v>
      </c>
      <c r="BL287" s="18" t="s">
        <v>312</v>
      </c>
      <c r="BM287" s="140" t="s">
        <v>2651</v>
      </c>
    </row>
    <row r="288" spans="2:65" s="1" customFormat="1" x14ac:dyDescent="0.2">
      <c r="B288" s="33"/>
      <c r="D288" s="142" t="s">
        <v>216</v>
      </c>
      <c r="F288" s="143" t="s">
        <v>2652</v>
      </c>
      <c r="I288" s="144"/>
      <c r="L288" s="33"/>
      <c r="M288" s="145"/>
      <c r="T288" s="54"/>
      <c r="AT288" s="18" t="s">
        <v>216</v>
      </c>
      <c r="AU288" s="18" t="s">
        <v>85</v>
      </c>
    </row>
    <row r="289" spans="2:65" s="1" customFormat="1" ht="33.4" customHeight="1" x14ac:dyDescent="0.2">
      <c r="B289" s="33"/>
      <c r="C289" s="129" t="s">
        <v>859</v>
      </c>
      <c r="D289" s="129" t="s">
        <v>210</v>
      </c>
      <c r="E289" s="130" t="s">
        <v>2653</v>
      </c>
      <c r="F289" s="131" t="s">
        <v>2654</v>
      </c>
      <c r="G289" s="132" t="s">
        <v>307</v>
      </c>
      <c r="H289" s="133">
        <v>1</v>
      </c>
      <c r="I289" s="134"/>
      <c r="J289" s="135">
        <f>ROUND(I289*H289,2)</f>
        <v>0</v>
      </c>
      <c r="K289" s="131" t="s">
        <v>213</v>
      </c>
      <c r="L289" s="33"/>
      <c r="M289" s="136" t="s">
        <v>19</v>
      </c>
      <c r="N289" s="137" t="s">
        <v>46</v>
      </c>
      <c r="P289" s="138">
        <f>O289*H289</f>
        <v>0</v>
      </c>
      <c r="Q289" s="138">
        <v>0</v>
      </c>
      <c r="R289" s="138">
        <f>Q289*H289</f>
        <v>0</v>
      </c>
      <c r="S289" s="138">
        <v>0</v>
      </c>
      <c r="T289" s="139">
        <f>S289*H289</f>
        <v>0</v>
      </c>
      <c r="AR289" s="140" t="s">
        <v>312</v>
      </c>
      <c r="AT289" s="140" t="s">
        <v>210</v>
      </c>
      <c r="AU289" s="140" t="s">
        <v>85</v>
      </c>
      <c r="AY289" s="18" t="s">
        <v>208</v>
      </c>
      <c r="BE289" s="141">
        <f>IF(N289="základní",J289,0)</f>
        <v>0</v>
      </c>
      <c r="BF289" s="141">
        <f>IF(N289="snížená",J289,0)</f>
        <v>0</v>
      </c>
      <c r="BG289" s="141">
        <f>IF(N289="zákl. přenesená",J289,0)</f>
        <v>0</v>
      </c>
      <c r="BH289" s="141">
        <f>IF(N289="sníž. přenesená",J289,0)</f>
        <v>0</v>
      </c>
      <c r="BI289" s="141">
        <f>IF(N289="nulová",J289,0)</f>
        <v>0</v>
      </c>
      <c r="BJ289" s="18" t="s">
        <v>83</v>
      </c>
      <c r="BK289" s="141">
        <f>ROUND(I289*H289,2)</f>
        <v>0</v>
      </c>
      <c r="BL289" s="18" t="s">
        <v>312</v>
      </c>
      <c r="BM289" s="140" t="s">
        <v>2655</v>
      </c>
    </row>
    <row r="290" spans="2:65" s="1" customFormat="1" x14ac:dyDescent="0.2">
      <c r="B290" s="33"/>
      <c r="D290" s="142" t="s">
        <v>216</v>
      </c>
      <c r="F290" s="143" t="s">
        <v>2656</v>
      </c>
      <c r="I290" s="144"/>
      <c r="L290" s="33"/>
      <c r="M290" s="145"/>
      <c r="T290" s="54"/>
      <c r="AT290" s="18" t="s">
        <v>216</v>
      </c>
      <c r="AU290" s="18" t="s">
        <v>85</v>
      </c>
    </row>
    <row r="291" spans="2:65" s="1" customFormat="1" ht="22.25" customHeight="1" x14ac:dyDescent="0.2">
      <c r="B291" s="33"/>
      <c r="C291" s="129" t="s">
        <v>864</v>
      </c>
      <c r="D291" s="129" t="s">
        <v>210</v>
      </c>
      <c r="E291" s="130" t="s">
        <v>2657</v>
      </c>
      <c r="F291" s="131" t="s">
        <v>2658</v>
      </c>
      <c r="G291" s="132" t="s">
        <v>123</v>
      </c>
      <c r="H291" s="133">
        <v>20</v>
      </c>
      <c r="I291" s="134"/>
      <c r="J291" s="135">
        <f>ROUND(I291*H291,2)</f>
        <v>0</v>
      </c>
      <c r="K291" s="131" t="s">
        <v>213</v>
      </c>
      <c r="L291" s="33"/>
      <c r="M291" s="136" t="s">
        <v>19</v>
      </c>
      <c r="N291" s="137" t="s">
        <v>46</v>
      </c>
      <c r="P291" s="138">
        <f>O291*H291</f>
        <v>0</v>
      </c>
      <c r="Q291" s="138">
        <v>0</v>
      </c>
      <c r="R291" s="138">
        <f>Q291*H291</f>
        <v>0</v>
      </c>
      <c r="S291" s="138">
        <v>0</v>
      </c>
      <c r="T291" s="139">
        <f>S291*H291</f>
        <v>0</v>
      </c>
      <c r="AR291" s="140" t="s">
        <v>312</v>
      </c>
      <c r="AT291" s="140" t="s">
        <v>210</v>
      </c>
      <c r="AU291" s="140" t="s">
        <v>85</v>
      </c>
      <c r="AY291" s="18" t="s">
        <v>208</v>
      </c>
      <c r="BE291" s="141">
        <f>IF(N291="základní",J291,0)</f>
        <v>0</v>
      </c>
      <c r="BF291" s="141">
        <f>IF(N291="snížená",J291,0)</f>
        <v>0</v>
      </c>
      <c r="BG291" s="141">
        <f>IF(N291="zákl. přenesená",J291,0)</f>
        <v>0</v>
      </c>
      <c r="BH291" s="141">
        <f>IF(N291="sníž. přenesená",J291,0)</f>
        <v>0</v>
      </c>
      <c r="BI291" s="141">
        <f>IF(N291="nulová",J291,0)</f>
        <v>0</v>
      </c>
      <c r="BJ291" s="18" t="s">
        <v>83</v>
      </c>
      <c r="BK291" s="141">
        <f>ROUND(I291*H291,2)</f>
        <v>0</v>
      </c>
      <c r="BL291" s="18" t="s">
        <v>312</v>
      </c>
      <c r="BM291" s="140" t="s">
        <v>2659</v>
      </c>
    </row>
    <row r="292" spans="2:65" s="1" customFormat="1" x14ac:dyDescent="0.2">
      <c r="B292" s="33"/>
      <c r="D292" s="142" t="s">
        <v>216</v>
      </c>
      <c r="F292" s="143" t="s">
        <v>2660</v>
      </c>
      <c r="I292" s="144"/>
      <c r="L292" s="33"/>
      <c r="M292" s="145"/>
      <c r="T292" s="54"/>
      <c r="AT292" s="18" t="s">
        <v>216</v>
      </c>
      <c r="AU292" s="18" t="s">
        <v>85</v>
      </c>
    </row>
    <row r="293" spans="2:65" s="1" customFormat="1" ht="15.75" customHeight="1" x14ac:dyDescent="0.2">
      <c r="B293" s="33"/>
      <c r="C293" s="168" t="s">
        <v>869</v>
      </c>
      <c r="D293" s="168" t="s">
        <v>346</v>
      </c>
      <c r="E293" s="169" t="s">
        <v>2661</v>
      </c>
      <c r="F293" s="170" t="s">
        <v>2662</v>
      </c>
      <c r="G293" s="171" t="s">
        <v>123</v>
      </c>
      <c r="H293" s="172">
        <v>15.75</v>
      </c>
      <c r="I293" s="173"/>
      <c r="J293" s="174">
        <f>ROUND(I293*H293,2)</f>
        <v>0</v>
      </c>
      <c r="K293" s="170" t="s">
        <v>213</v>
      </c>
      <c r="L293" s="175"/>
      <c r="M293" s="176" t="s">
        <v>19</v>
      </c>
      <c r="N293" s="177" t="s">
        <v>46</v>
      </c>
      <c r="P293" s="138">
        <f>O293*H293</f>
        <v>0</v>
      </c>
      <c r="Q293" s="138">
        <v>8.8999999999999995E-4</v>
      </c>
      <c r="R293" s="138">
        <f>Q293*H293</f>
        <v>1.4017499999999999E-2</v>
      </c>
      <c r="S293" s="138">
        <v>0</v>
      </c>
      <c r="T293" s="139">
        <f>S293*H293</f>
        <v>0</v>
      </c>
      <c r="AR293" s="140" t="s">
        <v>432</v>
      </c>
      <c r="AT293" s="140" t="s">
        <v>346</v>
      </c>
      <c r="AU293" s="140" t="s">
        <v>85</v>
      </c>
      <c r="AY293" s="18" t="s">
        <v>208</v>
      </c>
      <c r="BE293" s="141">
        <f>IF(N293="základní",J293,0)</f>
        <v>0</v>
      </c>
      <c r="BF293" s="141">
        <f>IF(N293="snížená",J293,0)</f>
        <v>0</v>
      </c>
      <c r="BG293" s="141">
        <f>IF(N293="zákl. přenesená",J293,0)</f>
        <v>0</v>
      </c>
      <c r="BH293" s="141">
        <f>IF(N293="sníž. přenesená",J293,0)</f>
        <v>0</v>
      </c>
      <c r="BI293" s="141">
        <f>IF(N293="nulová",J293,0)</f>
        <v>0</v>
      </c>
      <c r="BJ293" s="18" t="s">
        <v>83</v>
      </c>
      <c r="BK293" s="141">
        <f>ROUND(I293*H293,2)</f>
        <v>0</v>
      </c>
      <c r="BL293" s="18" t="s">
        <v>312</v>
      </c>
      <c r="BM293" s="140" t="s">
        <v>2663</v>
      </c>
    </row>
    <row r="294" spans="2:65" s="12" customFormat="1" x14ac:dyDescent="0.2">
      <c r="B294" s="146"/>
      <c r="D294" s="147" t="s">
        <v>218</v>
      </c>
      <c r="E294" s="148" t="s">
        <v>19</v>
      </c>
      <c r="F294" s="149" t="s">
        <v>2399</v>
      </c>
      <c r="H294" s="148" t="s">
        <v>19</v>
      </c>
      <c r="I294" s="150"/>
      <c r="L294" s="146"/>
      <c r="M294" s="151"/>
      <c r="T294" s="152"/>
      <c r="AT294" s="148" t="s">
        <v>218</v>
      </c>
      <c r="AU294" s="148" t="s">
        <v>85</v>
      </c>
      <c r="AV294" s="12" t="s">
        <v>83</v>
      </c>
      <c r="AW294" s="12" t="s">
        <v>35</v>
      </c>
      <c r="AX294" s="12" t="s">
        <v>75</v>
      </c>
      <c r="AY294" s="148" t="s">
        <v>208</v>
      </c>
    </row>
    <row r="295" spans="2:65" s="13" customFormat="1" x14ac:dyDescent="0.2">
      <c r="B295" s="153"/>
      <c r="D295" s="147" t="s">
        <v>218</v>
      </c>
      <c r="E295" s="154" t="s">
        <v>19</v>
      </c>
      <c r="F295" s="155" t="s">
        <v>2664</v>
      </c>
      <c r="H295" s="156">
        <v>15</v>
      </c>
      <c r="I295" s="157"/>
      <c r="L295" s="153"/>
      <c r="M295" s="158"/>
      <c r="T295" s="159"/>
      <c r="AT295" s="154" t="s">
        <v>218</v>
      </c>
      <c r="AU295" s="154" t="s">
        <v>85</v>
      </c>
      <c r="AV295" s="13" t="s">
        <v>85</v>
      </c>
      <c r="AW295" s="13" t="s">
        <v>35</v>
      </c>
      <c r="AX295" s="13" t="s">
        <v>75</v>
      </c>
      <c r="AY295" s="154" t="s">
        <v>208</v>
      </c>
    </row>
    <row r="296" spans="2:65" s="14" customFormat="1" x14ac:dyDescent="0.2">
      <c r="B296" s="160"/>
      <c r="D296" s="147" t="s">
        <v>218</v>
      </c>
      <c r="E296" s="161" t="s">
        <v>19</v>
      </c>
      <c r="F296" s="162" t="s">
        <v>221</v>
      </c>
      <c r="H296" s="163">
        <v>15</v>
      </c>
      <c r="I296" s="164"/>
      <c r="L296" s="160"/>
      <c r="M296" s="165"/>
      <c r="T296" s="166"/>
      <c r="AT296" s="161" t="s">
        <v>218</v>
      </c>
      <c r="AU296" s="161" t="s">
        <v>85</v>
      </c>
      <c r="AV296" s="14" t="s">
        <v>214</v>
      </c>
      <c r="AW296" s="14" t="s">
        <v>35</v>
      </c>
      <c r="AX296" s="14" t="s">
        <v>83</v>
      </c>
      <c r="AY296" s="161" t="s">
        <v>208</v>
      </c>
    </row>
    <row r="297" spans="2:65" s="13" customFormat="1" x14ac:dyDescent="0.2">
      <c r="B297" s="153"/>
      <c r="D297" s="147" t="s">
        <v>218</v>
      </c>
      <c r="F297" s="155" t="s">
        <v>2665</v>
      </c>
      <c r="H297" s="156">
        <v>15.75</v>
      </c>
      <c r="I297" s="157"/>
      <c r="L297" s="153"/>
      <c r="M297" s="158"/>
      <c r="T297" s="159"/>
      <c r="AT297" s="154" t="s">
        <v>218</v>
      </c>
      <c r="AU297" s="154" t="s">
        <v>85</v>
      </c>
      <c r="AV297" s="13" t="s">
        <v>85</v>
      </c>
      <c r="AW297" s="13" t="s">
        <v>4</v>
      </c>
      <c r="AX297" s="13" t="s">
        <v>83</v>
      </c>
      <c r="AY297" s="154" t="s">
        <v>208</v>
      </c>
    </row>
    <row r="298" spans="2:65" s="1" customFormat="1" ht="15.75" customHeight="1" x14ac:dyDescent="0.2">
      <c r="B298" s="33"/>
      <c r="C298" s="168" t="s">
        <v>873</v>
      </c>
      <c r="D298" s="168" t="s">
        <v>346</v>
      </c>
      <c r="E298" s="169" t="s">
        <v>2666</v>
      </c>
      <c r="F298" s="170" t="s">
        <v>2667</v>
      </c>
      <c r="G298" s="171" t="s">
        <v>123</v>
      </c>
      <c r="H298" s="172">
        <v>5.25</v>
      </c>
      <c r="I298" s="173"/>
      <c r="J298" s="174">
        <f>ROUND(I298*H298,2)</f>
        <v>0</v>
      </c>
      <c r="K298" s="170" t="s">
        <v>213</v>
      </c>
      <c r="L298" s="175"/>
      <c r="M298" s="176" t="s">
        <v>19</v>
      </c>
      <c r="N298" s="177" t="s">
        <v>46</v>
      </c>
      <c r="P298" s="138">
        <f>O298*H298</f>
        <v>0</v>
      </c>
      <c r="Q298" s="138">
        <v>1.5E-3</v>
      </c>
      <c r="R298" s="138">
        <f>Q298*H298</f>
        <v>7.8750000000000001E-3</v>
      </c>
      <c r="S298" s="138">
        <v>0</v>
      </c>
      <c r="T298" s="139">
        <f>S298*H298</f>
        <v>0</v>
      </c>
      <c r="AR298" s="140" t="s">
        <v>432</v>
      </c>
      <c r="AT298" s="140" t="s">
        <v>346</v>
      </c>
      <c r="AU298" s="140" t="s">
        <v>85</v>
      </c>
      <c r="AY298" s="18" t="s">
        <v>208</v>
      </c>
      <c r="BE298" s="141">
        <f>IF(N298="základní",J298,0)</f>
        <v>0</v>
      </c>
      <c r="BF298" s="141">
        <f>IF(N298="snížená",J298,0)</f>
        <v>0</v>
      </c>
      <c r="BG298" s="141">
        <f>IF(N298="zákl. přenesená",J298,0)</f>
        <v>0</v>
      </c>
      <c r="BH298" s="141">
        <f>IF(N298="sníž. přenesená",J298,0)</f>
        <v>0</v>
      </c>
      <c r="BI298" s="141">
        <f>IF(N298="nulová",J298,0)</f>
        <v>0</v>
      </c>
      <c r="BJ298" s="18" t="s">
        <v>83</v>
      </c>
      <c r="BK298" s="141">
        <f>ROUND(I298*H298,2)</f>
        <v>0</v>
      </c>
      <c r="BL298" s="18" t="s">
        <v>312</v>
      </c>
      <c r="BM298" s="140" t="s">
        <v>2668</v>
      </c>
    </row>
    <row r="299" spans="2:65" s="12" customFormat="1" x14ac:dyDescent="0.2">
      <c r="B299" s="146"/>
      <c r="D299" s="147" t="s">
        <v>218</v>
      </c>
      <c r="E299" s="148" t="s">
        <v>19</v>
      </c>
      <c r="F299" s="149" t="s">
        <v>2399</v>
      </c>
      <c r="H299" s="148" t="s">
        <v>19</v>
      </c>
      <c r="I299" s="150"/>
      <c r="L299" s="146"/>
      <c r="M299" s="151"/>
      <c r="T299" s="152"/>
      <c r="AT299" s="148" t="s">
        <v>218</v>
      </c>
      <c r="AU299" s="148" t="s">
        <v>85</v>
      </c>
      <c r="AV299" s="12" t="s">
        <v>83</v>
      </c>
      <c r="AW299" s="12" t="s">
        <v>35</v>
      </c>
      <c r="AX299" s="12" t="s">
        <v>75</v>
      </c>
      <c r="AY299" s="148" t="s">
        <v>208</v>
      </c>
    </row>
    <row r="300" spans="2:65" s="13" customFormat="1" x14ac:dyDescent="0.2">
      <c r="B300" s="153"/>
      <c r="D300" s="147" t="s">
        <v>218</v>
      </c>
      <c r="E300" s="154" t="s">
        <v>19</v>
      </c>
      <c r="F300" s="155" t="s">
        <v>2669</v>
      </c>
      <c r="H300" s="156">
        <v>5</v>
      </c>
      <c r="I300" s="157"/>
      <c r="L300" s="153"/>
      <c r="M300" s="158"/>
      <c r="T300" s="159"/>
      <c r="AT300" s="154" t="s">
        <v>218</v>
      </c>
      <c r="AU300" s="154" t="s">
        <v>85</v>
      </c>
      <c r="AV300" s="13" t="s">
        <v>85</v>
      </c>
      <c r="AW300" s="13" t="s">
        <v>35</v>
      </c>
      <c r="AX300" s="13" t="s">
        <v>75</v>
      </c>
      <c r="AY300" s="154" t="s">
        <v>208</v>
      </c>
    </row>
    <row r="301" spans="2:65" s="14" customFormat="1" x14ac:dyDescent="0.2">
      <c r="B301" s="160"/>
      <c r="D301" s="147" t="s">
        <v>218</v>
      </c>
      <c r="E301" s="161" t="s">
        <v>19</v>
      </c>
      <c r="F301" s="162" t="s">
        <v>221</v>
      </c>
      <c r="H301" s="163">
        <v>5</v>
      </c>
      <c r="I301" s="164"/>
      <c r="L301" s="160"/>
      <c r="M301" s="165"/>
      <c r="T301" s="166"/>
      <c r="AT301" s="161" t="s">
        <v>218</v>
      </c>
      <c r="AU301" s="161" t="s">
        <v>85</v>
      </c>
      <c r="AV301" s="14" t="s">
        <v>214</v>
      </c>
      <c r="AW301" s="14" t="s">
        <v>35</v>
      </c>
      <c r="AX301" s="14" t="s">
        <v>83</v>
      </c>
      <c r="AY301" s="161" t="s">
        <v>208</v>
      </c>
    </row>
    <row r="302" spans="2:65" s="13" customFormat="1" x14ac:dyDescent="0.2">
      <c r="B302" s="153"/>
      <c r="D302" s="147" t="s">
        <v>218</v>
      </c>
      <c r="F302" s="155" t="s">
        <v>2670</v>
      </c>
      <c r="H302" s="156">
        <v>5.25</v>
      </c>
      <c r="I302" s="157"/>
      <c r="L302" s="153"/>
      <c r="M302" s="158"/>
      <c r="T302" s="159"/>
      <c r="AT302" s="154" t="s">
        <v>218</v>
      </c>
      <c r="AU302" s="154" t="s">
        <v>85</v>
      </c>
      <c r="AV302" s="13" t="s">
        <v>85</v>
      </c>
      <c r="AW302" s="13" t="s">
        <v>4</v>
      </c>
      <c r="AX302" s="13" t="s">
        <v>83</v>
      </c>
      <c r="AY302" s="154" t="s">
        <v>208</v>
      </c>
    </row>
    <row r="303" spans="2:65" s="1" customFormat="1" ht="24.75" customHeight="1" x14ac:dyDescent="0.2">
      <c r="B303" s="33"/>
      <c r="C303" s="129" t="s">
        <v>878</v>
      </c>
      <c r="D303" s="129" t="s">
        <v>210</v>
      </c>
      <c r="E303" s="130" t="s">
        <v>2671</v>
      </c>
      <c r="F303" s="131" t="s">
        <v>2672</v>
      </c>
      <c r="G303" s="132" t="s">
        <v>123</v>
      </c>
      <c r="H303" s="133">
        <v>15</v>
      </c>
      <c r="I303" s="134"/>
      <c r="J303" s="135">
        <f>ROUND(I303*H303,2)</f>
        <v>0</v>
      </c>
      <c r="K303" s="131" t="s">
        <v>213</v>
      </c>
      <c r="L303" s="33"/>
      <c r="M303" s="136" t="s">
        <v>19</v>
      </c>
      <c r="N303" s="137" t="s">
        <v>46</v>
      </c>
      <c r="P303" s="138">
        <f>O303*H303</f>
        <v>0</v>
      </c>
      <c r="Q303" s="138">
        <v>0</v>
      </c>
      <c r="R303" s="138">
        <f>Q303*H303</f>
        <v>0</v>
      </c>
      <c r="S303" s="138">
        <v>0</v>
      </c>
      <c r="T303" s="139">
        <f>S303*H303</f>
        <v>0</v>
      </c>
      <c r="AR303" s="140" t="s">
        <v>312</v>
      </c>
      <c r="AT303" s="140" t="s">
        <v>210</v>
      </c>
      <c r="AU303" s="140" t="s">
        <v>85</v>
      </c>
      <c r="AY303" s="18" t="s">
        <v>208</v>
      </c>
      <c r="BE303" s="141">
        <f>IF(N303="základní",J303,0)</f>
        <v>0</v>
      </c>
      <c r="BF303" s="141">
        <f>IF(N303="snížená",J303,0)</f>
        <v>0</v>
      </c>
      <c r="BG303" s="141">
        <f>IF(N303="zákl. přenesená",J303,0)</f>
        <v>0</v>
      </c>
      <c r="BH303" s="141">
        <f>IF(N303="sníž. přenesená",J303,0)</f>
        <v>0</v>
      </c>
      <c r="BI303" s="141">
        <f>IF(N303="nulová",J303,0)</f>
        <v>0</v>
      </c>
      <c r="BJ303" s="18" t="s">
        <v>83</v>
      </c>
      <c r="BK303" s="141">
        <f>ROUND(I303*H303,2)</f>
        <v>0</v>
      </c>
      <c r="BL303" s="18" t="s">
        <v>312</v>
      </c>
      <c r="BM303" s="140" t="s">
        <v>2673</v>
      </c>
    </row>
    <row r="304" spans="2:65" s="1" customFormat="1" x14ac:dyDescent="0.2">
      <c r="B304" s="33"/>
      <c r="D304" s="142" t="s">
        <v>216</v>
      </c>
      <c r="F304" s="143" t="s">
        <v>2674</v>
      </c>
      <c r="I304" s="144"/>
      <c r="L304" s="33"/>
      <c r="M304" s="145"/>
      <c r="T304" s="54"/>
      <c r="AT304" s="18" t="s">
        <v>216</v>
      </c>
      <c r="AU304" s="18" t="s">
        <v>85</v>
      </c>
    </row>
    <row r="305" spans="2:65" s="1" customFormat="1" ht="15.75" customHeight="1" x14ac:dyDescent="0.2">
      <c r="B305" s="33"/>
      <c r="C305" s="168" t="s">
        <v>894</v>
      </c>
      <c r="D305" s="168" t="s">
        <v>346</v>
      </c>
      <c r="E305" s="169" t="s">
        <v>2675</v>
      </c>
      <c r="F305" s="170" t="s">
        <v>2676</v>
      </c>
      <c r="G305" s="171" t="s">
        <v>123</v>
      </c>
      <c r="H305" s="172">
        <v>15.75</v>
      </c>
      <c r="I305" s="173"/>
      <c r="J305" s="174">
        <f>ROUND(I305*H305,2)</f>
        <v>0</v>
      </c>
      <c r="K305" s="170" t="s">
        <v>213</v>
      </c>
      <c r="L305" s="175"/>
      <c r="M305" s="176" t="s">
        <v>19</v>
      </c>
      <c r="N305" s="177" t="s">
        <v>46</v>
      </c>
      <c r="P305" s="138">
        <f>O305*H305</f>
        <v>0</v>
      </c>
      <c r="Q305" s="138">
        <v>1.9300000000000001E-3</v>
      </c>
      <c r="R305" s="138">
        <f>Q305*H305</f>
        <v>3.0397500000000001E-2</v>
      </c>
      <c r="S305" s="138">
        <v>0</v>
      </c>
      <c r="T305" s="139">
        <f>S305*H305</f>
        <v>0</v>
      </c>
      <c r="AR305" s="140" t="s">
        <v>432</v>
      </c>
      <c r="AT305" s="140" t="s">
        <v>346</v>
      </c>
      <c r="AU305" s="140" t="s">
        <v>85</v>
      </c>
      <c r="AY305" s="18" t="s">
        <v>208</v>
      </c>
      <c r="BE305" s="141">
        <f>IF(N305="základní",J305,0)</f>
        <v>0</v>
      </c>
      <c r="BF305" s="141">
        <f>IF(N305="snížená",J305,0)</f>
        <v>0</v>
      </c>
      <c r="BG305" s="141">
        <f>IF(N305="zákl. přenesená",J305,0)</f>
        <v>0</v>
      </c>
      <c r="BH305" s="141">
        <f>IF(N305="sníž. přenesená",J305,0)</f>
        <v>0</v>
      </c>
      <c r="BI305" s="141">
        <f>IF(N305="nulová",J305,0)</f>
        <v>0</v>
      </c>
      <c r="BJ305" s="18" t="s">
        <v>83</v>
      </c>
      <c r="BK305" s="141">
        <f>ROUND(I305*H305,2)</f>
        <v>0</v>
      </c>
      <c r="BL305" s="18" t="s">
        <v>312</v>
      </c>
      <c r="BM305" s="140" t="s">
        <v>2677</v>
      </c>
    </row>
    <row r="306" spans="2:65" s="12" customFormat="1" x14ac:dyDescent="0.2">
      <c r="B306" s="146"/>
      <c r="D306" s="147" t="s">
        <v>218</v>
      </c>
      <c r="E306" s="148" t="s">
        <v>19</v>
      </c>
      <c r="F306" s="149" t="s">
        <v>2399</v>
      </c>
      <c r="H306" s="148" t="s">
        <v>19</v>
      </c>
      <c r="I306" s="150"/>
      <c r="L306" s="146"/>
      <c r="M306" s="151"/>
      <c r="T306" s="152"/>
      <c r="AT306" s="148" t="s">
        <v>218</v>
      </c>
      <c r="AU306" s="148" t="s">
        <v>85</v>
      </c>
      <c r="AV306" s="12" t="s">
        <v>83</v>
      </c>
      <c r="AW306" s="12" t="s">
        <v>35</v>
      </c>
      <c r="AX306" s="12" t="s">
        <v>75</v>
      </c>
      <c r="AY306" s="148" t="s">
        <v>208</v>
      </c>
    </row>
    <row r="307" spans="2:65" s="13" customFormat="1" x14ac:dyDescent="0.2">
      <c r="B307" s="153"/>
      <c r="D307" s="147" t="s">
        <v>218</v>
      </c>
      <c r="E307" s="154" t="s">
        <v>19</v>
      </c>
      <c r="F307" s="155" t="s">
        <v>2678</v>
      </c>
      <c r="H307" s="156">
        <v>15</v>
      </c>
      <c r="I307" s="157"/>
      <c r="L307" s="153"/>
      <c r="M307" s="158"/>
      <c r="T307" s="159"/>
      <c r="AT307" s="154" t="s">
        <v>218</v>
      </c>
      <c r="AU307" s="154" t="s">
        <v>85</v>
      </c>
      <c r="AV307" s="13" t="s">
        <v>85</v>
      </c>
      <c r="AW307" s="13" t="s">
        <v>35</v>
      </c>
      <c r="AX307" s="13" t="s">
        <v>75</v>
      </c>
      <c r="AY307" s="154" t="s">
        <v>208</v>
      </c>
    </row>
    <row r="308" spans="2:65" s="14" customFormat="1" x14ac:dyDescent="0.2">
      <c r="B308" s="160"/>
      <c r="D308" s="147" t="s">
        <v>218</v>
      </c>
      <c r="E308" s="161" t="s">
        <v>19</v>
      </c>
      <c r="F308" s="162" t="s">
        <v>221</v>
      </c>
      <c r="H308" s="163">
        <v>15</v>
      </c>
      <c r="I308" s="164"/>
      <c r="L308" s="160"/>
      <c r="M308" s="165"/>
      <c r="T308" s="166"/>
      <c r="AT308" s="161" t="s">
        <v>218</v>
      </c>
      <c r="AU308" s="161" t="s">
        <v>85</v>
      </c>
      <c r="AV308" s="14" t="s">
        <v>214</v>
      </c>
      <c r="AW308" s="14" t="s">
        <v>35</v>
      </c>
      <c r="AX308" s="14" t="s">
        <v>83</v>
      </c>
      <c r="AY308" s="161" t="s">
        <v>208</v>
      </c>
    </row>
    <row r="309" spans="2:65" s="13" customFormat="1" x14ac:dyDescent="0.2">
      <c r="B309" s="153"/>
      <c r="D309" s="147" t="s">
        <v>218</v>
      </c>
      <c r="F309" s="155" t="s">
        <v>2665</v>
      </c>
      <c r="H309" s="156">
        <v>15.75</v>
      </c>
      <c r="I309" s="157"/>
      <c r="L309" s="153"/>
      <c r="M309" s="158"/>
      <c r="T309" s="159"/>
      <c r="AT309" s="154" t="s">
        <v>218</v>
      </c>
      <c r="AU309" s="154" t="s">
        <v>85</v>
      </c>
      <c r="AV309" s="13" t="s">
        <v>85</v>
      </c>
      <c r="AW309" s="13" t="s">
        <v>4</v>
      </c>
      <c r="AX309" s="13" t="s">
        <v>83</v>
      </c>
      <c r="AY309" s="154" t="s">
        <v>208</v>
      </c>
    </row>
    <row r="310" spans="2:65" s="1" customFormat="1" ht="24.75" customHeight="1" x14ac:dyDescent="0.2">
      <c r="B310" s="33"/>
      <c r="C310" s="129" t="s">
        <v>896</v>
      </c>
      <c r="D310" s="129" t="s">
        <v>210</v>
      </c>
      <c r="E310" s="130" t="s">
        <v>2679</v>
      </c>
      <c r="F310" s="131" t="s">
        <v>2680</v>
      </c>
      <c r="G310" s="132" t="s">
        <v>307</v>
      </c>
      <c r="H310" s="133">
        <v>2</v>
      </c>
      <c r="I310" s="134"/>
      <c r="J310" s="135">
        <f>ROUND(I310*H310,2)</f>
        <v>0</v>
      </c>
      <c r="K310" s="131" t="s">
        <v>213</v>
      </c>
      <c r="L310" s="33"/>
      <c r="M310" s="136" t="s">
        <v>19</v>
      </c>
      <c r="N310" s="137" t="s">
        <v>46</v>
      </c>
      <c r="P310" s="138">
        <f>O310*H310</f>
        <v>0</v>
      </c>
      <c r="Q310" s="138">
        <v>8.4999999999999995E-4</v>
      </c>
      <c r="R310" s="138">
        <f>Q310*H310</f>
        <v>1.6999999999999999E-3</v>
      </c>
      <c r="S310" s="138">
        <v>0</v>
      </c>
      <c r="T310" s="139">
        <f>S310*H310</f>
        <v>0</v>
      </c>
      <c r="AR310" s="140" t="s">
        <v>312</v>
      </c>
      <c r="AT310" s="140" t="s">
        <v>210</v>
      </c>
      <c r="AU310" s="140" t="s">
        <v>85</v>
      </c>
      <c r="AY310" s="18" t="s">
        <v>208</v>
      </c>
      <c r="BE310" s="141">
        <f>IF(N310="základní",J310,0)</f>
        <v>0</v>
      </c>
      <c r="BF310" s="141">
        <f>IF(N310="snížená",J310,0)</f>
        <v>0</v>
      </c>
      <c r="BG310" s="141">
        <f>IF(N310="zákl. přenesená",J310,0)</f>
        <v>0</v>
      </c>
      <c r="BH310" s="141">
        <f>IF(N310="sníž. přenesená",J310,0)</f>
        <v>0</v>
      </c>
      <c r="BI310" s="141">
        <f>IF(N310="nulová",J310,0)</f>
        <v>0</v>
      </c>
      <c r="BJ310" s="18" t="s">
        <v>83</v>
      </c>
      <c r="BK310" s="141">
        <f>ROUND(I310*H310,2)</f>
        <v>0</v>
      </c>
      <c r="BL310" s="18" t="s">
        <v>312</v>
      </c>
      <c r="BM310" s="140" t="s">
        <v>2681</v>
      </c>
    </row>
    <row r="311" spans="2:65" s="1" customFormat="1" x14ac:dyDescent="0.2">
      <c r="B311" s="33"/>
      <c r="D311" s="142" t="s">
        <v>216</v>
      </c>
      <c r="F311" s="143" t="s">
        <v>2682</v>
      </c>
      <c r="I311" s="144"/>
      <c r="L311" s="33"/>
      <c r="M311" s="145"/>
      <c r="T311" s="54"/>
      <c r="AT311" s="18" t="s">
        <v>216</v>
      </c>
      <c r="AU311" s="18" t="s">
        <v>85</v>
      </c>
    </row>
    <row r="312" spans="2:65" s="1" customFormat="1" ht="24.75" customHeight="1" x14ac:dyDescent="0.2">
      <c r="B312" s="33"/>
      <c r="C312" s="129" t="s">
        <v>904</v>
      </c>
      <c r="D312" s="129" t="s">
        <v>210</v>
      </c>
      <c r="E312" s="130" t="s">
        <v>2683</v>
      </c>
      <c r="F312" s="131" t="s">
        <v>2684</v>
      </c>
      <c r="G312" s="132" t="s">
        <v>264</v>
      </c>
      <c r="H312" s="133">
        <v>0.57099999999999995</v>
      </c>
      <c r="I312" s="134"/>
      <c r="J312" s="135">
        <f>ROUND(I312*H312,2)</f>
        <v>0</v>
      </c>
      <c r="K312" s="131" t="s">
        <v>213</v>
      </c>
      <c r="L312" s="33"/>
      <c r="M312" s="136" t="s">
        <v>19</v>
      </c>
      <c r="N312" s="137" t="s">
        <v>46</v>
      </c>
      <c r="P312" s="138">
        <f>O312*H312</f>
        <v>0</v>
      </c>
      <c r="Q312" s="138">
        <v>0</v>
      </c>
      <c r="R312" s="138">
        <f>Q312*H312</f>
        <v>0</v>
      </c>
      <c r="S312" s="138">
        <v>0</v>
      </c>
      <c r="T312" s="139">
        <f>S312*H312</f>
        <v>0</v>
      </c>
      <c r="AR312" s="140" t="s">
        <v>312</v>
      </c>
      <c r="AT312" s="140" t="s">
        <v>210</v>
      </c>
      <c r="AU312" s="140" t="s">
        <v>85</v>
      </c>
      <c r="AY312" s="18" t="s">
        <v>208</v>
      </c>
      <c r="BE312" s="141">
        <f>IF(N312="základní",J312,0)</f>
        <v>0</v>
      </c>
      <c r="BF312" s="141">
        <f>IF(N312="snížená",J312,0)</f>
        <v>0</v>
      </c>
      <c r="BG312" s="141">
        <f>IF(N312="zákl. přenesená",J312,0)</f>
        <v>0</v>
      </c>
      <c r="BH312" s="141">
        <f>IF(N312="sníž. přenesená",J312,0)</f>
        <v>0</v>
      </c>
      <c r="BI312" s="141">
        <f>IF(N312="nulová",J312,0)</f>
        <v>0</v>
      </c>
      <c r="BJ312" s="18" t="s">
        <v>83</v>
      </c>
      <c r="BK312" s="141">
        <f>ROUND(I312*H312,2)</f>
        <v>0</v>
      </c>
      <c r="BL312" s="18" t="s">
        <v>312</v>
      </c>
      <c r="BM312" s="140" t="s">
        <v>2685</v>
      </c>
    </row>
    <row r="313" spans="2:65" s="1" customFormat="1" x14ac:dyDescent="0.2">
      <c r="B313" s="33"/>
      <c r="D313" s="142" t="s">
        <v>216</v>
      </c>
      <c r="F313" s="143" t="s">
        <v>2686</v>
      </c>
      <c r="I313" s="144"/>
      <c r="L313" s="33"/>
      <c r="M313" s="145"/>
      <c r="T313" s="54"/>
      <c r="AT313" s="18" t="s">
        <v>216</v>
      </c>
      <c r="AU313" s="18" t="s">
        <v>85</v>
      </c>
    </row>
    <row r="314" spans="2:65" s="11" customFormat="1" ht="22.75" customHeight="1" x14ac:dyDescent="0.25">
      <c r="B314" s="117"/>
      <c r="D314" s="118" t="s">
        <v>74</v>
      </c>
      <c r="E314" s="127" t="s">
        <v>2687</v>
      </c>
      <c r="F314" s="127" t="s">
        <v>2688</v>
      </c>
      <c r="I314" s="120"/>
      <c r="J314" s="128">
        <f>BK314</f>
        <v>0</v>
      </c>
      <c r="L314" s="117"/>
      <c r="M314" s="122"/>
      <c r="P314" s="123">
        <f>SUM(P315:P338)</f>
        <v>0</v>
      </c>
      <c r="R314" s="123">
        <f>SUM(R315:R338)</f>
        <v>3.9699999999999999E-2</v>
      </c>
      <c r="T314" s="124">
        <f>SUM(T315:T338)</f>
        <v>0</v>
      </c>
      <c r="AR314" s="118" t="s">
        <v>85</v>
      </c>
      <c r="AT314" s="125" t="s">
        <v>74</v>
      </c>
      <c r="AU314" s="125" t="s">
        <v>83</v>
      </c>
      <c r="AY314" s="118" t="s">
        <v>208</v>
      </c>
      <c r="BK314" s="126">
        <f>SUM(BK315:BK338)</f>
        <v>0</v>
      </c>
    </row>
    <row r="315" spans="2:65" s="1" customFormat="1" ht="15.75" customHeight="1" x14ac:dyDescent="0.2">
      <c r="B315" s="33"/>
      <c r="C315" s="129" t="s">
        <v>910</v>
      </c>
      <c r="D315" s="129" t="s">
        <v>210</v>
      </c>
      <c r="E315" s="130" t="s">
        <v>2689</v>
      </c>
      <c r="F315" s="131" t="s">
        <v>2690</v>
      </c>
      <c r="G315" s="132" t="s">
        <v>123</v>
      </c>
      <c r="H315" s="133">
        <v>200</v>
      </c>
      <c r="I315" s="134"/>
      <c r="J315" s="135">
        <f>ROUND(I315*H315,2)</f>
        <v>0</v>
      </c>
      <c r="K315" s="131" t="s">
        <v>213</v>
      </c>
      <c r="L315" s="33"/>
      <c r="M315" s="136" t="s">
        <v>19</v>
      </c>
      <c r="N315" s="137" t="s">
        <v>46</v>
      </c>
      <c r="P315" s="138">
        <f>O315*H315</f>
        <v>0</v>
      </c>
      <c r="Q315" s="138">
        <v>0</v>
      </c>
      <c r="R315" s="138">
        <f>Q315*H315</f>
        <v>0</v>
      </c>
      <c r="S315" s="138">
        <v>0</v>
      </c>
      <c r="T315" s="139">
        <f>S315*H315</f>
        <v>0</v>
      </c>
      <c r="AR315" s="140" t="s">
        <v>312</v>
      </c>
      <c r="AT315" s="140" t="s">
        <v>210</v>
      </c>
      <c r="AU315" s="140" t="s">
        <v>85</v>
      </c>
      <c r="AY315" s="18" t="s">
        <v>208</v>
      </c>
      <c r="BE315" s="141">
        <f>IF(N315="základní",J315,0)</f>
        <v>0</v>
      </c>
      <c r="BF315" s="141">
        <f>IF(N315="snížená",J315,0)</f>
        <v>0</v>
      </c>
      <c r="BG315" s="141">
        <f>IF(N315="zákl. přenesená",J315,0)</f>
        <v>0</v>
      </c>
      <c r="BH315" s="141">
        <f>IF(N315="sníž. přenesená",J315,0)</f>
        <v>0</v>
      </c>
      <c r="BI315" s="141">
        <f>IF(N315="nulová",J315,0)</f>
        <v>0</v>
      </c>
      <c r="BJ315" s="18" t="s">
        <v>83</v>
      </c>
      <c r="BK315" s="141">
        <f>ROUND(I315*H315,2)</f>
        <v>0</v>
      </c>
      <c r="BL315" s="18" t="s">
        <v>312</v>
      </c>
      <c r="BM315" s="140" t="s">
        <v>2691</v>
      </c>
    </row>
    <row r="316" spans="2:65" s="1" customFormat="1" x14ac:dyDescent="0.2">
      <c r="B316" s="33"/>
      <c r="D316" s="142" t="s">
        <v>216</v>
      </c>
      <c r="F316" s="143" t="s">
        <v>2692</v>
      </c>
      <c r="I316" s="144"/>
      <c r="L316" s="33"/>
      <c r="M316" s="145"/>
      <c r="T316" s="54"/>
      <c r="AT316" s="18" t="s">
        <v>216</v>
      </c>
      <c r="AU316" s="18" t="s">
        <v>85</v>
      </c>
    </row>
    <row r="317" spans="2:65" s="1" customFormat="1" ht="15.75" customHeight="1" x14ac:dyDescent="0.2">
      <c r="B317" s="33"/>
      <c r="C317" s="168" t="s">
        <v>917</v>
      </c>
      <c r="D317" s="168" t="s">
        <v>346</v>
      </c>
      <c r="E317" s="169" t="s">
        <v>2693</v>
      </c>
      <c r="F317" s="170" t="s">
        <v>2694</v>
      </c>
      <c r="G317" s="171" t="s">
        <v>123</v>
      </c>
      <c r="H317" s="172">
        <v>105</v>
      </c>
      <c r="I317" s="173"/>
      <c r="J317" s="174">
        <f>ROUND(I317*H317,2)</f>
        <v>0</v>
      </c>
      <c r="K317" s="170" t="s">
        <v>213</v>
      </c>
      <c r="L317" s="175"/>
      <c r="M317" s="176" t="s">
        <v>19</v>
      </c>
      <c r="N317" s="177" t="s">
        <v>46</v>
      </c>
      <c r="P317" s="138">
        <f>O317*H317</f>
        <v>0</v>
      </c>
      <c r="Q317" s="138">
        <v>1.3999999999999999E-4</v>
      </c>
      <c r="R317" s="138">
        <f>Q317*H317</f>
        <v>1.47E-2</v>
      </c>
      <c r="S317" s="138">
        <v>0</v>
      </c>
      <c r="T317" s="139">
        <f>S317*H317</f>
        <v>0</v>
      </c>
      <c r="AR317" s="140" t="s">
        <v>432</v>
      </c>
      <c r="AT317" s="140" t="s">
        <v>346</v>
      </c>
      <c r="AU317" s="140" t="s">
        <v>85</v>
      </c>
      <c r="AY317" s="18" t="s">
        <v>208</v>
      </c>
      <c r="BE317" s="141">
        <f>IF(N317="základní",J317,0)</f>
        <v>0</v>
      </c>
      <c r="BF317" s="141">
        <f>IF(N317="snížená",J317,0)</f>
        <v>0</v>
      </c>
      <c r="BG317" s="141">
        <f>IF(N317="zákl. přenesená",J317,0)</f>
        <v>0</v>
      </c>
      <c r="BH317" s="141">
        <f>IF(N317="sníž. přenesená",J317,0)</f>
        <v>0</v>
      </c>
      <c r="BI317" s="141">
        <f>IF(N317="nulová",J317,0)</f>
        <v>0</v>
      </c>
      <c r="BJ317" s="18" t="s">
        <v>83</v>
      </c>
      <c r="BK317" s="141">
        <f>ROUND(I317*H317,2)</f>
        <v>0</v>
      </c>
      <c r="BL317" s="18" t="s">
        <v>312</v>
      </c>
      <c r="BM317" s="140" t="s">
        <v>2695</v>
      </c>
    </row>
    <row r="318" spans="2:65" s="12" customFormat="1" x14ac:dyDescent="0.2">
      <c r="B318" s="146"/>
      <c r="D318" s="147" t="s">
        <v>218</v>
      </c>
      <c r="E318" s="148" t="s">
        <v>19</v>
      </c>
      <c r="F318" s="149" t="s">
        <v>2399</v>
      </c>
      <c r="H318" s="148" t="s">
        <v>19</v>
      </c>
      <c r="I318" s="150"/>
      <c r="L318" s="146"/>
      <c r="M318" s="151"/>
      <c r="T318" s="152"/>
      <c r="AT318" s="148" t="s">
        <v>218</v>
      </c>
      <c r="AU318" s="148" t="s">
        <v>85</v>
      </c>
      <c r="AV318" s="12" t="s">
        <v>83</v>
      </c>
      <c r="AW318" s="12" t="s">
        <v>35</v>
      </c>
      <c r="AX318" s="12" t="s">
        <v>75</v>
      </c>
      <c r="AY318" s="148" t="s">
        <v>208</v>
      </c>
    </row>
    <row r="319" spans="2:65" s="13" customFormat="1" x14ac:dyDescent="0.2">
      <c r="B319" s="153"/>
      <c r="D319" s="147" t="s">
        <v>218</v>
      </c>
      <c r="E319" s="154" t="s">
        <v>19</v>
      </c>
      <c r="F319" s="155" t="s">
        <v>2461</v>
      </c>
      <c r="H319" s="156">
        <v>100</v>
      </c>
      <c r="I319" s="157"/>
      <c r="L319" s="153"/>
      <c r="M319" s="158"/>
      <c r="T319" s="159"/>
      <c r="AT319" s="154" t="s">
        <v>218</v>
      </c>
      <c r="AU319" s="154" t="s">
        <v>85</v>
      </c>
      <c r="AV319" s="13" t="s">
        <v>85</v>
      </c>
      <c r="AW319" s="13" t="s">
        <v>35</v>
      </c>
      <c r="AX319" s="13" t="s">
        <v>75</v>
      </c>
      <c r="AY319" s="154" t="s">
        <v>208</v>
      </c>
    </row>
    <row r="320" spans="2:65" s="14" customFormat="1" x14ac:dyDescent="0.2">
      <c r="B320" s="160"/>
      <c r="D320" s="147" t="s">
        <v>218</v>
      </c>
      <c r="E320" s="161" t="s">
        <v>19</v>
      </c>
      <c r="F320" s="162" t="s">
        <v>221</v>
      </c>
      <c r="H320" s="163">
        <v>100</v>
      </c>
      <c r="I320" s="164"/>
      <c r="L320" s="160"/>
      <c r="M320" s="165"/>
      <c r="T320" s="166"/>
      <c r="AT320" s="161" t="s">
        <v>218</v>
      </c>
      <c r="AU320" s="161" t="s">
        <v>85</v>
      </c>
      <c r="AV320" s="14" t="s">
        <v>214</v>
      </c>
      <c r="AW320" s="14" t="s">
        <v>35</v>
      </c>
      <c r="AX320" s="14" t="s">
        <v>83</v>
      </c>
      <c r="AY320" s="161" t="s">
        <v>208</v>
      </c>
    </row>
    <row r="321" spans="2:65" s="13" customFormat="1" x14ac:dyDescent="0.2">
      <c r="B321" s="153"/>
      <c r="D321" s="147" t="s">
        <v>218</v>
      </c>
      <c r="F321" s="155" t="s">
        <v>2696</v>
      </c>
      <c r="H321" s="156">
        <v>105</v>
      </c>
      <c r="I321" s="157"/>
      <c r="L321" s="153"/>
      <c r="M321" s="158"/>
      <c r="T321" s="159"/>
      <c r="AT321" s="154" t="s">
        <v>218</v>
      </c>
      <c r="AU321" s="154" t="s">
        <v>85</v>
      </c>
      <c r="AV321" s="13" t="s">
        <v>85</v>
      </c>
      <c r="AW321" s="13" t="s">
        <v>4</v>
      </c>
      <c r="AX321" s="13" t="s">
        <v>83</v>
      </c>
      <c r="AY321" s="154" t="s">
        <v>208</v>
      </c>
    </row>
    <row r="322" spans="2:65" s="1" customFormat="1" ht="15.75" customHeight="1" x14ac:dyDescent="0.2">
      <c r="B322" s="33"/>
      <c r="C322" s="168" t="s">
        <v>922</v>
      </c>
      <c r="D322" s="168" t="s">
        <v>346</v>
      </c>
      <c r="E322" s="169" t="s">
        <v>2697</v>
      </c>
      <c r="F322" s="170" t="s">
        <v>2698</v>
      </c>
      <c r="G322" s="171" t="s">
        <v>123</v>
      </c>
      <c r="H322" s="172">
        <v>105</v>
      </c>
      <c r="I322" s="173"/>
      <c r="J322" s="174">
        <f>ROUND(I322*H322,2)</f>
        <v>0</v>
      </c>
      <c r="K322" s="170" t="s">
        <v>213</v>
      </c>
      <c r="L322" s="175"/>
      <c r="M322" s="176" t="s">
        <v>19</v>
      </c>
      <c r="N322" s="177" t="s">
        <v>46</v>
      </c>
      <c r="P322" s="138">
        <f>O322*H322</f>
        <v>0</v>
      </c>
      <c r="Q322" s="138">
        <v>1.8000000000000001E-4</v>
      </c>
      <c r="R322" s="138">
        <f>Q322*H322</f>
        <v>1.89E-2</v>
      </c>
      <c r="S322" s="138">
        <v>0</v>
      </c>
      <c r="T322" s="139">
        <f>S322*H322</f>
        <v>0</v>
      </c>
      <c r="AR322" s="140" t="s">
        <v>432</v>
      </c>
      <c r="AT322" s="140" t="s">
        <v>346</v>
      </c>
      <c r="AU322" s="140" t="s">
        <v>85</v>
      </c>
      <c r="AY322" s="18" t="s">
        <v>208</v>
      </c>
      <c r="BE322" s="141">
        <f>IF(N322="základní",J322,0)</f>
        <v>0</v>
      </c>
      <c r="BF322" s="141">
        <f>IF(N322="snížená",J322,0)</f>
        <v>0</v>
      </c>
      <c r="BG322" s="141">
        <f>IF(N322="zákl. přenesená",J322,0)</f>
        <v>0</v>
      </c>
      <c r="BH322" s="141">
        <f>IF(N322="sníž. přenesená",J322,0)</f>
        <v>0</v>
      </c>
      <c r="BI322" s="141">
        <f>IF(N322="nulová",J322,0)</f>
        <v>0</v>
      </c>
      <c r="BJ322" s="18" t="s">
        <v>83</v>
      </c>
      <c r="BK322" s="141">
        <f>ROUND(I322*H322,2)</f>
        <v>0</v>
      </c>
      <c r="BL322" s="18" t="s">
        <v>312</v>
      </c>
      <c r="BM322" s="140" t="s">
        <v>2699</v>
      </c>
    </row>
    <row r="323" spans="2:65" s="12" customFormat="1" x14ac:dyDescent="0.2">
      <c r="B323" s="146"/>
      <c r="D323" s="147" t="s">
        <v>218</v>
      </c>
      <c r="E323" s="148" t="s">
        <v>19</v>
      </c>
      <c r="F323" s="149" t="s">
        <v>2399</v>
      </c>
      <c r="H323" s="148" t="s">
        <v>19</v>
      </c>
      <c r="I323" s="150"/>
      <c r="L323" s="146"/>
      <c r="M323" s="151"/>
      <c r="T323" s="152"/>
      <c r="AT323" s="148" t="s">
        <v>218</v>
      </c>
      <c r="AU323" s="148" t="s">
        <v>85</v>
      </c>
      <c r="AV323" s="12" t="s">
        <v>83</v>
      </c>
      <c r="AW323" s="12" t="s">
        <v>35</v>
      </c>
      <c r="AX323" s="12" t="s">
        <v>75</v>
      </c>
      <c r="AY323" s="148" t="s">
        <v>208</v>
      </c>
    </row>
    <row r="324" spans="2:65" s="13" customFormat="1" x14ac:dyDescent="0.2">
      <c r="B324" s="153"/>
      <c r="D324" s="147" t="s">
        <v>218</v>
      </c>
      <c r="E324" s="154" t="s">
        <v>19</v>
      </c>
      <c r="F324" s="155" t="s">
        <v>2461</v>
      </c>
      <c r="H324" s="156">
        <v>100</v>
      </c>
      <c r="I324" s="157"/>
      <c r="L324" s="153"/>
      <c r="M324" s="158"/>
      <c r="T324" s="159"/>
      <c r="AT324" s="154" t="s">
        <v>218</v>
      </c>
      <c r="AU324" s="154" t="s">
        <v>85</v>
      </c>
      <c r="AV324" s="13" t="s">
        <v>85</v>
      </c>
      <c r="AW324" s="13" t="s">
        <v>35</v>
      </c>
      <c r="AX324" s="13" t="s">
        <v>75</v>
      </c>
      <c r="AY324" s="154" t="s">
        <v>208</v>
      </c>
    </row>
    <row r="325" spans="2:65" s="14" customFormat="1" x14ac:dyDescent="0.2">
      <c r="B325" s="160"/>
      <c r="D325" s="147" t="s">
        <v>218</v>
      </c>
      <c r="E325" s="161" t="s">
        <v>19</v>
      </c>
      <c r="F325" s="162" t="s">
        <v>221</v>
      </c>
      <c r="H325" s="163">
        <v>100</v>
      </c>
      <c r="I325" s="164"/>
      <c r="L325" s="160"/>
      <c r="M325" s="165"/>
      <c r="T325" s="166"/>
      <c r="AT325" s="161" t="s">
        <v>218</v>
      </c>
      <c r="AU325" s="161" t="s">
        <v>85</v>
      </c>
      <c r="AV325" s="14" t="s">
        <v>214</v>
      </c>
      <c r="AW325" s="14" t="s">
        <v>35</v>
      </c>
      <c r="AX325" s="14" t="s">
        <v>83</v>
      </c>
      <c r="AY325" s="161" t="s">
        <v>208</v>
      </c>
    </row>
    <row r="326" spans="2:65" s="13" customFormat="1" x14ac:dyDescent="0.2">
      <c r="B326" s="153"/>
      <c r="D326" s="147" t="s">
        <v>218</v>
      </c>
      <c r="F326" s="155" t="s">
        <v>2696</v>
      </c>
      <c r="H326" s="156">
        <v>105</v>
      </c>
      <c r="I326" s="157"/>
      <c r="L326" s="153"/>
      <c r="M326" s="158"/>
      <c r="T326" s="159"/>
      <c r="AT326" s="154" t="s">
        <v>218</v>
      </c>
      <c r="AU326" s="154" t="s">
        <v>85</v>
      </c>
      <c r="AV326" s="13" t="s">
        <v>85</v>
      </c>
      <c r="AW326" s="13" t="s">
        <v>4</v>
      </c>
      <c r="AX326" s="13" t="s">
        <v>83</v>
      </c>
      <c r="AY326" s="154" t="s">
        <v>208</v>
      </c>
    </row>
    <row r="327" spans="2:65" s="1" customFormat="1" ht="15.75" customHeight="1" x14ac:dyDescent="0.2">
      <c r="B327" s="33"/>
      <c r="C327" s="129" t="s">
        <v>927</v>
      </c>
      <c r="D327" s="129" t="s">
        <v>210</v>
      </c>
      <c r="E327" s="130" t="s">
        <v>2700</v>
      </c>
      <c r="F327" s="131" t="s">
        <v>2701</v>
      </c>
      <c r="G327" s="132" t="s">
        <v>307</v>
      </c>
      <c r="H327" s="133">
        <v>400</v>
      </c>
      <c r="I327" s="134"/>
      <c r="J327" s="135">
        <f>ROUND(I327*H327,2)</f>
        <v>0</v>
      </c>
      <c r="K327" s="131" t="s">
        <v>213</v>
      </c>
      <c r="L327" s="33"/>
      <c r="M327" s="136" t="s">
        <v>19</v>
      </c>
      <c r="N327" s="137" t="s">
        <v>46</v>
      </c>
      <c r="P327" s="138">
        <f>O327*H327</f>
        <v>0</v>
      </c>
      <c r="Q327" s="138">
        <v>0</v>
      </c>
      <c r="R327" s="138">
        <f>Q327*H327</f>
        <v>0</v>
      </c>
      <c r="S327" s="138">
        <v>0</v>
      </c>
      <c r="T327" s="139">
        <f>S327*H327</f>
        <v>0</v>
      </c>
      <c r="AR327" s="140" t="s">
        <v>312</v>
      </c>
      <c r="AT327" s="140" t="s">
        <v>210</v>
      </c>
      <c r="AU327" s="140" t="s">
        <v>85</v>
      </c>
      <c r="AY327" s="18" t="s">
        <v>208</v>
      </c>
      <c r="BE327" s="141">
        <f>IF(N327="základní",J327,0)</f>
        <v>0</v>
      </c>
      <c r="BF327" s="141">
        <f>IF(N327="snížená",J327,0)</f>
        <v>0</v>
      </c>
      <c r="BG327" s="141">
        <f>IF(N327="zákl. přenesená",J327,0)</f>
        <v>0</v>
      </c>
      <c r="BH327" s="141">
        <f>IF(N327="sníž. přenesená",J327,0)</f>
        <v>0</v>
      </c>
      <c r="BI327" s="141">
        <f>IF(N327="nulová",J327,0)</f>
        <v>0</v>
      </c>
      <c r="BJ327" s="18" t="s">
        <v>83</v>
      </c>
      <c r="BK327" s="141">
        <f>ROUND(I327*H327,2)</f>
        <v>0</v>
      </c>
      <c r="BL327" s="18" t="s">
        <v>312</v>
      </c>
      <c r="BM327" s="140" t="s">
        <v>2702</v>
      </c>
    </row>
    <row r="328" spans="2:65" s="1" customFormat="1" x14ac:dyDescent="0.2">
      <c r="B328" s="33"/>
      <c r="D328" s="142" t="s">
        <v>216</v>
      </c>
      <c r="F328" s="143" t="s">
        <v>2703</v>
      </c>
      <c r="I328" s="144"/>
      <c r="L328" s="33"/>
      <c r="M328" s="145"/>
      <c r="T328" s="54"/>
      <c r="AT328" s="18" t="s">
        <v>216</v>
      </c>
      <c r="AU328" s="18" t="s">
        <v>85</v>
      </c>
    </row>
    <row r="329" spans="2:65" s="1" customFormat="1" ht="24.75" customHeight="1" x14ac:dyDescent="0.2">
      <c r="B329" s="33"/>
      <c r="C329" s="168" t="s">
        <v>933</v>
      </c>
      <c r="D329" s="168" t="s">
        <v>346</v>
      </c>
      <c r="E329" s="169" t="s">
        <v>2704</v>
      </c>
      <c r="F329" s="170" t="s">
        <v>2705</v>
      </c>
      <c r="G329" s="171" t="s">
        <v>1049</v>
      </c>
      <c r="H329" s="172">
        <v>4</v>
      </c>
      <c r="I329" s="173"/>
      <c r="J329" s="174">
        <f>ROUND(I329*H329,2)</f>
        <v>0</v>
      </c>
      <c r="K329" s="170" t="s">
        <v>213</v>
      </c>
      <c r="L329" s="175"/>
      <c r="M329" s="176" t="s">
        <v>19</v>
      </c>
      <c r="N329" s="177" t="s">
        <v>46</v>
      </c>
      <c r="P329" s="138">
        <f>O329*H329</f>
        <v>0</v>
      </c>
      <c r="Q329" s="138">
        <v>1.5E-3</v>
      </c>
      <c r="R329" s="138">
        <f>Q329*H329</f>
        <v>6.0000000000000001E-3</v>
      </c>
      <c r="S329" s="138">
        <v>0</v>
      </c>
      <c r="T329" s="139">
        <f>S329*H329</f>
        <v>0</v>
      </c>
      <c r="AR329" s="140" t="s">
        <v>432</v>
      </c>
      <c r="AT329" s="140" t="s">
        <v>346</v>
      </c>
      <c r="AU329" s="140" t="s">
        <v>85</v>
      </c>
      <c r="AY329" s="18" t="s">
        <v>208</v>
      </c>
      <c r="BE329" s="141">
        <f>IF(N329="základní",J329,0)</f>
        <v>0</v>
      </c>
      <c r="BF329" s="141">
        <f>IF(N329="snížená",J329,0)</f>
        <v>0</v>
      </c>
      <c r="BG329" s="141">
        <f>IF(N329="zákl. přenesená",J329,0)</f>
        <v>0</v>
      </c>
      <c r="BH329" s="141">
        <f>IF(N329="sníž. přenesená",J329,0)</f>
        <v>0</v>
      </c>
      <c r="BI329" s="141">
        <f>IF(N329="nulová",J329,0)</f>
        <v>0</v>
      </c>
      <c r="BJ329" s="18" t="s">
        <v>83</v>
      </c>
      <c r="BK329" s="141">
        <f>ROUND(I329*H329,2)</f>
        <v>0</v>
      </c>
      <c r="BL329" s="18" t="s">
        <v>312</v>
      </c>
      <c r="BM329" s="140" t="s">
        <v>2706</v>
      </c>
    </row>
    <row r="330" spans="2:65" s="13" customFormat="1" x14ac:dyDescent="0.2">
      <c r="B330" s="153"/>
      <c r="D330" s="147" t="s">
        <v>218</v>
      </c>
      <c r="F330" s="155" t="s">
        <v>2707</v>
      </c>
      <c r="H330" s="156">
        <v>4</v>
      </c>
      <c r="I330" s="157"/>
      <c r="L330" s="153"/>
      <c r="M330" s="158"/>
      <c r="T330" s="159"/>
      <c r="AT330" s="154" t="s">
        <v>218</v>
      </c>
      <c r="AU330" s="154" t="s">
        <v>85</v>
      </c>
      <c r="AV330" s="13" t="s">
        <v>85</v>
      </c>
      <c r="AW330" s="13" t="s">
        <v>4</v>
      </c>
      <c r="AX330" s="13" t="s">
        <v>83</v>
      </c>
      <c r="AY330" s="154" t="s">
        <v>208</v>
      </c>
    </row>
    <row r="331" spans="2:65" s="1" customFormat="1" ht="15.75" customHeight="1" x14ac:dyDescent="0.2">
      <c r="B331" s="33"/>
      <c r="C331" s="129" t="s">
        <v>938</v>
      </c>
      <c r="D331" s="129" t="s">
        <v>210</v>
      </c>
      <c r="E331" s="130" t="s">
        <v>2708</v>
      </c>
      <c r="F331" s="131" t="s">
        <v>2709</v>
      </c>
      <c r="G331" s="132" t="s">
        <v>307</v>
      </c>
      <c r="H331" s="133">
        <v>1</v>
      </c>
      <c r="I331" s="134"/>
      <c r="J331" s="135">
        <f>ROUND(I331*H331,2)</f>
        <v>0</v>
      </c>
      <c r="K331" s="131" t="s">
        <v>213</v>
      </c>
      <c r="L331" s="33"/>
      <c r="M331" s="136" t="s">
        <v>19</v>
      </c>
      <c r="N331" s="137" t="s">
        <v>46</v>
      </c>
      <c r="P331" s="138">
        <f>O331*H331</f>
        <v>0</v>
      </c>
      <c r="Q331" s="138">
        <v>0</v>
      </c>
      <c r="R331" s="138">
        <f>Q331*H331</f>
        <v>0</v>
      </c>
      <c r="S331" s="138">
        <v>0</v>
      </c>
      <c r="T331" s="139">
        <f>S331*H331</f>
        <v>0</v>
      </c>
      <c r="AR331" s="140" t="s">
        <v>312</v>
      </c>
      <c r="AT331" s="140" t="s">
        <v>210</v>
      </c>
      <c r="AU331" s="140" t="s">
        <v>85</v>
      </c>
      <c r="AY331" s="18" t="s">
        <v>208</v>
      </c>
      <c r="BE331" s="141">
        <f>IF(N331="základní",J331,0)</f>
        <v>0</v>
      </c>
      <c r="BF331" s="141">
        <f>IF(N331="snížená",J331,0)</f>
        <v>0</v>
      </c>
      <c r="BG331" s="141">
        <f>IF(N331="zákl. přenesená",J331,0)</f>
        <v>0</v>
      </c>
      <c r="BH331" s="141">
        <f>IF(N331="sníž. přenesená",J331,0)</f>
        <v>0</v>
      </c>
      <c r="BI331" s="141">
        <f>IF(N331="nulová",J331,0)</f>
        <v>0</v>
      </c>
      <c r="BJ331" s="18" t="s">
        <v>83</v>
      </c>
      <c r="BK331" s="141">
        <f>ROUND(I331*H331,2)</f>
        <v>0</v>
      </c>
      <c r="BL331" s="18" t="s">
        <v>312</v>
      </c>
      <c r="BM331" s="140" t="s">
        <v>2710</v>
      </c>
    </row>
    <row r="332" spans="2:65" s="1" customFormat="1" x14ac:dyDescent="0.2">
      <c r="B332" s="33"/>
      <c r="D332" s="142" t="s">
        <v>216</v>
      </c>
      <c r="F332" s="143" t="s">
        <v>2711</v>
      </c>
      <c r="I332" s="144"/>
      <c r="L332" s="33"/>
      <c r="M332" s="145"/>
      <c r="T332" s="54"/>
      <c r="AT332" s="18" t="s">
        <v>216</v>
      </c>
      <c r="AU332" s="18" t="s">
        <v>85</v>
      </c>
    </row>
    <row r="333" spans="2:65" s="1" customFormat="1" ht="15.75" customHeight="1" x14ac:dyDescent="0.2">
      <c r="B333" s="33"/>
      <c r="C333" s="168" t="s">
        <v>944</v>
      </c>
      <c r="D333" s="168" t="s">
        <v>346</v>
      </c>
      <c r="E333" s="169" t="s">
        <v>2712</v>
      </c>
      <c r="F333" s="170" t="s">
        <v>2713</v>
      </c>
      <c r="G333" s="171" t="s">
        <v>307</v>
      </c>
      <c r="H333" s="172">
        <v>1</v>
      </c>
      <c r="I333" s="173"/>
      <c r="J333" s="174">
        <f>ROUND(I333*H333,2)</f>
        <v>0</v>
      </c>
      <c r="K333" s="170" t="s">
        <v>213</v>
      </c>
      <c r="L333" s="175"/>
      <c r="M333" s="176" t="s">
        <v>19</v>
      </c>
      <c r="N333" s="177" t="s">
        <v>46</v>
      </c>
      <c r="P333" s="138">
        <f>O333*H333</f>
        <v>0</v>
      </c>
      <c r="Q333" s="138">
        <v>1E-4</v>
      </c>
      <c r="R333" s="138">
        <f>Q333*H333</f>
        <v>1E-4</v>
      </c>
      <c r="S333" s="138">
        <v>0</v>
      </c>
      <c r="T333" s="139">
        <f>S333*H333</f>
        <v>0</v>
      </c>
      <c r="AR333" s="140" t="s">
        <v>432</v>
      </c>
      <c r="AT333" s="140" t="s">
        <v>346</v>
      </c>
      <c r="AU333" s="140" t="s">
        <v>85</v>
      </c>
      <c r="AY333" s="18" t="s">
        <v>208</v>
      </c>
      <c r="BE333" s="141">
        <f>IF(N333="základní",J333,0)</f>
        <v>0</v>
      </c>
      <c r="BF333" s="141">
        <f>IF(N333="snížená",J333,0)</f>
        <v>0</v>
      </c>
      <c r="BG333" s="141">
        <f>IF(N333="zákl. přenesená",J333,0)</f>
        <v>0</v>
      </c>
      <c r="BH333" s="141">
        <f>IF(N333="sníž. přenesená",J333,0)</f>
        <v>0</v>
      </c>
      <c r="BI333" s="141">
        <f>IF(N333="nulová",J333,0)</f>
        <v>0</v>
      </c>
      <c r="BJ333" s="18" t="s">
        <v>83</v>
      </c>
      <c r="BK333" s="141">
        <f>ROUND(I333*H333,2)</f>
        <v>0</v>
      </c>
      <c r="BL333" s="18" t="s">
        <v>312</v>
      </c>
      <c r="BM333" s="140" t="s">
        <v>2714</v>
      </c>
    </row>
    <row r="334" spans="2:65" s="12" customFormat="1" x14ac:dyDescent="0.2">
      <c r="B334" s="146"/>
      <c r="D334" s="147" t="s">
        <v>218</v>
      </c>
      <c r="E334" s="148" t="s">
        <v>19</v>
      </c>
      <c r="F334" s="149" t="s">
        <v>2399</v>
      </c>
      <c r="H334" s="148" t="s">
        <v>19</v>
      </c>
      <c r="I334" s="150"/>
      <c r="L334" s="146"/>
      <c r="M334" s="151"/>
      <c r="T334" s="152"/>
      <c r="AT334" s="148" t="s">
        <v>218</v>
      </c>
      <c r="AU334" s="148" t="s">
        <v>85</v>
      </c>
      <c r="AV334" s="12" t="s">
        <v>83</v>
      </c>
      <c r="AW334" s="12" t="s">
        <v>35</v>
      </c>
      <c r="AX334" s="12" t="s">
        <v>75</v>
      </c>
      <c r="AY334" s="148" t="s">
        <v>208</v>
      </c>
    </row>
    <row r="335" spans="2:65" s="13" customFormat="1" x14ac:dyDescent="0.2">
      <c r="B335" s="153"/>
      <c r="D335" s="147" t="s">
        <v>218</v>
      </c>
      <c r="E335" s="154" t="s">
        <v>19</v>
      </c>
      <c r="F335" s="155" t="s">
        <v>2715</v>
      </c>
      <c r="H335" s="156">
        <v>1</v>
      </c>
      <c r="I335" s="157"/>
      <c r="L335" s="153"/>
      <c r="M335" s="158"/>
      <c r="T335" s="159"/>
      <c r="AT335" s="154" t="s">
        <v>218</v>
      </c>
      <c r="AU335" s="154" t="s">
        <v>85</v>
      </c>
      <c r="AV335" s="13" t="s">
        <v>85</v>
      </c>
      <c r="AW335" s="13" t="s">
        <v>35</v>
      </c>
      <c r="AX335" s="13" t="s">
        <v>75</v>
      </c>
      <c r="AY335" s="154" t="s">
        <v>208</v>
      </c>
    </row>
    <row r="336" spans="2:65" s="14" customFormat="1" x14ac:dyDescent="0.2">
      <c r="B336" s="160"/>
      <c r="D336" s="147" t="s">
        <v>218</v>
      </c>
      <c r="E336" s="161" t="s">
        <v>19</v>
      </c>
      <c r="F336" s="162" t="s">
        <v>221</v>
      </c>
      <c r="H336" s="163">
        <v>1</v>
      </c>
      <c r="I336" s="164"/>
      <c r="L336" s="160"/>
      <c r="M336" s="165"/>
      <c r="T336" s="166"/>
      <c r="AT336" s="161" t="s">
        <v>218</v>
      </c>
      <c r="AU336" s="161" t="s">
        <v>85</v>
      </c>
      <c r="AV336" s="14" t="s">
        <v>214</v>
      </c>
      <c r="AW336" s="14" t="s">
        <v>35</v>
      </c>
      <c r="AX336" s="14" t="s">
        <v>83</v>
      </c>
      <c r="AY336" s="161" t="s">
        <v>208</v>
      </c>
    </row>
    <row r="337" spans="2:65" s="1" customFormat="1" ht="24.75" customHeight="1" x14ac:dyDescent="0.2">
      <c r="B337" s="33"/>
      <c r="C337" s="129" t="s">
        <v>949</v>
      </c>
      <c r="D337" s="129" t="s">
        <v>210</v>
      </c>
      <c r="E337" s="130" t="s">
        <v>2716</v>
      </c>
      <c r="F337" s="131" t="s">
        <v>2717</v>
      </c>
      <c r="G337" s="132" t="s">
        <v>264</v>
      </c>
      <c r="H337" s="133">
        <v>0.04</v>
      </c>
      <c r="I337" s="134"/>
      <c r="J337" s="135">
        <f>ROUND(I337*H337,2)</f>
        <v>0</v>
      </c>
      <c r="K337" s="131" t="s">
        <v>213</v>
      </c>
      <c r="L337" s="33"/>
      <c r="M337" s="136" t="s">
        <v>19</v>
      </c>
      <c r="N337" s="137" t="s">
        <v>46</v>
      </c>
      <c r="P337" s="138">
        <f>O337*H337</f>
        <v>0</v>
      </c>
      <c r="Q337" s="138">
        <v>0</v>
      </c>
      <c r="R337" s="138">
        <f>Q337*H337</f>
        <v>0</v>
      </c>
      <c r="S337" s="138">
        <v>0</v>
      </c>
      <c r="T337" s="139">
        <f>S337*H337</f>
        <v>0</v>
      </c>
      <c r="AR337" s="140" t="s">
        <v>312</v>
      </c>
      <c r="AT337" s="140" t="s">
        <v>210</v>
      </c>
      <c r="AU337" s="140" t="s">
        <v>85</v>
      </c>
      <c r="AY337" s="18" t="s">
        <v>208</v>
      </c>
      <c r="BE337" s="141">
        <f>IF(N337="základní",J337,0)</f>
        <v>0</v>
      </c>
      <c r="BF337" s="141">
        <f>IF(N337="snížená",J337,0)</f>
        <v>0</v>
      </c>
      <c r="BG337" s="141">
        <f>IF(N337="zákl. přenesená",J337,0)</f>
        <v>0</v>
      </c>
      <c r="BH337" s="141">
        <f>IF(N337="sníž. přenesená",J337,0)</f>
        <v>0</v>
      </c>
      <c r="BI337" s="141">
        <f>IF(N337="nulová",J337,0)</f>
        <v>0</v>
      </c>
      <c r="BJ337" s="18" t="s">
        <v>83</v>
      </c>
      <c r="BK337" s="141">
        <f>ROUND(I337*H337,2)</f>
        <v>0</v>
      </c>
      <c r="BL337" s="18" t="s">
        <v>312</v>
      </c>
      <c r="BM337" s="140" t="s">
        <v>2718</v>
      </c>
    </row>
    <row r="338" spans="2:65" s="1" customFormat="1" x14ac:dyDescent="0.2">
      <c r="B338" s="33"/>
      <c r="D338" s="142" t="s">
        <v>216</v>
      </c>
      <c r="F338" s="143" t="s">
        <v>2719</v>
      </c>
      <c r="I338" s="144"/>
      <c r="L338" s="33"/>
      <c r="M338" s="145"/>
      <c r="T338" s="54"/>
      <c r="AT338" s="18" t="s">
        <v>216</v>
      </c>
      <c r="AU338" s="18" t="s">
        <v>85</v>
      </c>
    </row>
    <row r="339" spans="2:65" s="11" customFormat="1" ht="25.9" customHeight="1" x14ac:dyDescent="0.35">
      <c r="B339" s="117"/>
      <c r="D339" s="118" t="s">
        <v>74</v>
      </c>
      <c r="E339" s="119" t="s">
        <v>2720</v>
      </c>
      <c r="F339" s="119" t="s">
        <v>2721</v>
      </c>
      <c r="I339" s="120"/>
      <c r="J339" s="121">
        <f>BK339</f>
        <v>0</v>
      </c>
      <c r="L339" s="117"/>
      <c r="M339" s="122"/>
      <c r="P339" s="123">
        <f>SUM(P340:P342)</f>
        <v>0</v>
      </c>
      <c r="R339" s="123">
        <f>SUM(R340:R342)</f>
        <v>0</v>
      </c>
      <c r="T339" s="124">
        <f>SUM(T340:T342)</f>
        <v>0</v>
      </c>
      <c r="AR339" s="118" t="s">
        <v>214</v>
      </c>
      <c r="AT339" s="125" t="s">
        <v>74</v>
      </c>
      <c r="AU339" s="125" t="s">
        <v>75</v>
      </c>
      <c r="AY339" s="118" t="s">
        <v>208</v>
      </c>
      <c r="BK339" s="126">
        <f>SUM(BK340:BK342)</f>
        <v>0</v>
      </c>
    </row>
    <row r="340" spans="2:65" s="1" customFormat="1" ht="15.75" customHeight="1" x14ac:dyDescent="0.2">
      <c r="B340" s="33"/>
      <c r="C340" s="129" t="s">
        <v>956</v>
      </c>
      <c r="D340" s="129" t="s">
        <v>210</v>
      </c>
      <c r="E340" s="130" t="s">
        <v>2722</v>
      </c>
      <c r="F340" s="131" t="s">
        <v>2723</v>
      </c>
      <c r="G340" s="132" t="s">
        <v>2724</v>
      </c>
      <c r="H340" s="133">
        <v>20</v>
      </c>
      <c r="I340" s="134"/>
      <c r="J340" s="135">
        <f>ROUND(I340*H340,2)</f>
        <v>0</v>
      </c>
      <c r="K340" s="131" t="s">
        <v>213</v>
      </c>
      <c r="L340" s="33"/>
      <c r="M340" s="136" t="s">
        <v>19</v>
      </c>
      <c r="N340" s="137" t="s">
        <v>46</v>
      </c>
      <c r="P340" s="138">
        <f>O340*H340</f>
        <v>0</v>
      </c>
      <c r="Q340" s="138">
        <v>0</v>
      </c>
      <c r="R340" s="138">
        <f>Q340*H340</f>
        <v>0</v>
      </c>
      <c r="S340" s="138">
        <v>0</v>
      </c>
      <c r="T340" s="139">
        <f>S340*H340</f>
        <v>0</v>
      </c>
      <c r="AR340" s="140" t="s">
        <v>2725</v>
      </c>
      <c r="AT340" s="140" t="s">
        <v>210</v>
      </c>
      <c r="AU340" s="140" t="s">
        <v>83</v>
      </c>
      <c r="AY340" s="18" t="s">
        <v>208</v>
      </c>
      <c r="BE340" s="141">
        <f>IF(N340="základní",J340,0)</f>
        <v>0</v>
      </c>
      <c r="BF340" s="141">
        <f>IF(N340="snížená",J340,0)</f>
        <v>0</v>
      </c>
      <c r="BG340" s="141">
        <f>IF(N340="zákl. přenesená",J340,0)</f>
        <v>0</v>
      </c>
      <c r="BH340" s="141">
        <f>IF(N340="sníž. přenesená",J340,0)</f>
        <v>0</v>
      </c>
      <c r="BI340" s="141">
        <f>IF(N340="nulová",J340,0)</f>
        <v>0</v>
      </c>
      <c r="BJ340" s="18" t="s">
        <v>83</v>
      </c>
      <c r="BK340" s="141">
        <f>ROUND(I340*H340,2)</f>
        <v>0</v>
      </c>
      <c r="BL340" s="18" t="s">
        <v>2725</v>
      </c>
      <c r="BM340" s="140" t="s">
        <v>2726</v>
      </c>
    </row>
    <row r="341" spans="2:65" s="1" customFormat="1" x14ac:dyDescent="0.2">
      <c r="B341" s="33"/>
      <c r="D341" s="142" t="s">
        <v>216</v>
      </c>
      <c r="F341" s="143" t="s">
        <v>2727</v>
      </c>
      <c r="I341" s="144"/>
      <c r="L341" s="33"/>
      <c r="M341" s="145"/>
      <c r="T341" s="54"/>
      <c r="AT341" s="18" t="s">
        <v>216</v>
      </c>
      <c r="AU341" s="18" t="s">
        <v>83</v>
      </c>
    </row>
    <row r="342" spans="2:65" s="1" customFormat="1" ht="18" x14ac:dyDescent="0.2">
      <c r="B342" s="33"/>
      <c r="D342" s="147" t="s">
        <v>297</v>
      </c>
      <c r="F342" s="167" t="s">
        <v>2728</v>
      </c>
      <c r="I342" s="144"/>
      <c r="L342" s="33"/>
      <c r="M342" s="145"/>
      <c r="T342" s="54"/>
      <c r="AT342" s="18" t="s">
        <v>297</v>
      </c>
      <c r="AU342" s="18" t="s">
        <v>83</v>
      </c>
    </row>
    <row r="343" spans="2:65" s="11" customFormat="1" ht="25.9" customHeight="1" x14ac:dyDescent="0.35">
      <c r="B343" s="117"/>
      <c r="D343" s="118" t="s">
        <v>74</v>
      </c>
      <c r="E343" s="119" t="s">
        <v>2150</v>
      </c>
      <c r="F343" s="119" t="s">
        <v>2151</v>
      </c>
      <c r="I343" s="120"/>
      <c r="J343" s="121">
        <f>BK343</f>
        <v>0</v>
      </c>
      <c r="L343" s="117"/>
      <c r="M343" s="122"/>
      <c r="P343" s="123">
        <f>P344+P350</f>
        <v>0</v>
      </c>
      <c r="R343" s="123">
        <f>R344+R350</f>
        <v>0</v>
      </c>
      <c r="T343" s="124">
        <f>T344+T350</f>
        <v>0</v>
      </c>
      <c r="AR343" s="118" t="s">
        <v>240</v>
      </c>
      <c r="AT343" s="125" t="s">
        <v>74</v>
      </c>
      <c r="AU343" s="125" t="s">
        <v>75</v>
      </c>
      <c r="AY343" s="118" t="s">
        <v>208</v>
      </c>
      <c r="BK343" s="126">
        <f>BK344+BK350</f>
        <v>0</v>
      </c>
    </row>
    <row r="344" spans="2:65" s="11" customFormat="1" ht="22.75" customHeight="1" x14ac:dyDescent="0.25">
      <c r="B344" s="117"/>
      <c r="D344" s="118" t="s">
        <v>74</v>
      </c>
      <c r="E344" s="127" t="s">
        <v>2729</v>
      </c>
      <c r="F344" s="127" t="s">
        <v>2730</v>
      </c>
      <c r="I344" s="120"/>
      <c r="J344" s="128">
        <f>BK344</f>
        <v>0</v>
      </c>
      <c r="L344" s="117"/>
      <c r="M344" s="122"/>
      <c r="P344" s="123">
        <f>SUM(P345:P349)</f>
        <v>0</v>
      </c>
      <c r="R344" s="123">
        <f>SUM(R345:R349)</f>
        <v>0</v>
      </c>
      <c r="T344" s="124">
        <f>SUM(T345:T349)</f>
        <v>0</v>
      </c>
      <c r="AR344" s="118" t="s">
        <v>240</v>
      </c>
      <c r="AT344" s="125" t="s">
        <v>74</v>
      </c>
      <c r="AU344" s="125" t="s">
        <v>83</v>
      </c>
      <c r="AY344" s="118" t="s">
        <v>208</v>
      </c>
      <c r="BK344" s="126">
        <f>SUM(BK345:BK349)</f>
        <v>0</v>
      </c>
    </row>
    <row r="345" spans="2:65" s="1" customFormat="1" ht="15.75" customHeight="1" x14ac:dyDescent="0.2">
      <c r="B345" s="33"/>
      <c r="C345" s="129" t="s">
        <v>962</v>
      </c>
      <c r="D345" s="129" t="s">
        <v>210</v>
      </c>
      <c r="E345" s="130" t="s">
        <v>2731</v>
      </c>
      <c r="F345" s="131" t="s">
        <v>2732</v>
      </c>
      <c r="G345" s="132" t="s">
        <v>307</v>
      </c>
      <c r="H345" s="133">
        <v>1</v>
      </c>
      <c r="I345" s="134"/>
      <c r="J345" s="135">
        <f>ROUND(I345*H345,2)</f>
        <v>0</v>
      </c>
      <c r="K345" s="131" t="s">
        <v>213</v>
      </c>
      <c r="L345" s="33"/>
      <c r="M345" s="136" t="s">
        <v>19</v>
      </c>
      <c r="N345" s="137" t="s">
        <v>46</v>
      </c>
      <c r="P345" s="138">
        <f>O345*H345</f>
        <v>0</v>
      </c>
      <c r="Q345" s="138">
        <v>0</v>
      </c>
      <c r="R345" s="138">
        <f>Q345*H345</f>
        <v>0</v>
      </c>
      <c r="S345" s="138">
        <v>0</v>
      </c>
      <c r="T345" s="139">
        <f>S345*H345</f>
        <v>0</v>
      </c>
      <c r="AR345" s="140" t="s">
        <v>2156</v>
      </c>
      <c r="AT345" s="140" t="s">
        <v>210</v>
      </c>
      <c r="AU345" s="140" t="s">
        <v>85</v>
      </c>
      <c r="AY345" s="18" t="s">
        <v>208</v>
      </c>
      <c r="BE345" s="141">
        <f>IF(N345="základní",J345,0)</f>
        <v>0</v>
      </c>
      <c r="BF345" s="141">
        <f>IF(N345="snížená",J345,0)</f>
        <v>0</v>
      </c>
      <c r="BG345" s="141">
        <f>IF(N345="zákl. přenesená",J345,0)</f>
        <v>0</v>
      </c>
      <c r="BH345" s="141">
        <f>IF(N345="sníž. přenesená",J345,0)</f>
        <v>0</v>
      </c>
      <c r="BI345" s="141">
        <f>IF(N345="nulová",J345,0)</f>
        <v>0</v>
      </c>
      <c r="BJ345" s="18" t="s">
        <v>83</v>
      </c>
      <c r="BK345" s="141">
        <f>ROUND(I345*H345,2)</f>
        <v>0</v>
      </c>
      <c r="BL345" s="18" t="s">
        <v>2156</v>
      </c>
      <c r="BM345" s="140" t="s">
        <v>2733</v>
      </c>
    </row>
    <row r="346" spans="2:65" s="1" customFormat="1" x14ac:dyDescent="0.2">
      <c r="B346" s="33"/>
      <c r="D346" s="142" t="s">
        <v>216</v>
      </c>
      <c r="F346" s="143" t="s">
        <v>2734</v>
      </c>
      <c r="I346" s="144"/>
      <c r="L346" s="33"/>
      <c r="M346" s="145"/>
      <c r="T346" s="54"/>
      <c r="AT346" s="18" t="s">
        <v>216</v>
      </c>
      <c r="AU346" s="18" t="s">
        <v>85</v>
      </c>
    </row>
    <row r="347" spans="2:65" s="1" customFormat="1" ht="15.75" customHeight="1" x14ac:dyDescent="0.2">
      <c r="B347" s="33"/>
      <c r="C347" s="129" t="s">
        <v>968</v>
      </c>
      <c r="D347" s="129" t="s">
        <v>210</v>
      </c>
      <c r="E347" s="130" t="s">
        <v>2735</v>
      </c>
      <c r="F347" s="131" t="s">
        <v>2736</v>
      </c>
      <c r="G347" s="132" t="s">
        <v>307</v>
      </c>
      <c r="H347" s="133">
        <v>1</v>
      </c>
      <c r="I347" s="134"/>
      <c r="J347" s="135">
        <f>ROUND(I347*H347,2)</f>
        <v>0</v>
      </c>
      <c r="K347" s="131" t="s">
        <v>213</v>
      </c>
      <c r="L347" s="33"/>
      <c r="M347" s="136" t="s">
        <v>19</v>
      </c>
      <c r="N347" s="137" t="s">
        <v>46</v>
      </c>
      <c r="P347" s="138">
        <f>O347*H347</f>
        <v>0</v>
      </c>
      <c r="Q347" s="138">
        <v>0</v>
      </c>
      <c r="R347" s="138">
        <f>Q347*H347</f>
        <v>0</v>
      </c>
      <c r="S347" s="138">
        <v>0</v>
      </c>
      <c r="T347" s="139">
        <f>S347*H347</f>
        <v>0</v>
      </c>
      <c r="AR347" s="140" t="s">
        <v>2156</v>
      </c>
      <c r="AT347" s="140" t="s">
        <v>210</v>
      </c>
      <c r="AU347" s="140" t="s">
        <v>85</v>
      </c>
      <c r="AY347" s="18" t="s">
        <v>208</v>
      </c>
      <c r="BE347" s="141">
        <f>IF(N347="základní",J347,0)</f>
        <v>0</v>
      </c>
      <c r="BF347" s="141">
        <f>IF(N347="snížená",J347,0)</f>
        <v>0</v>
      </c>
      <c r="BG347" s="141">
        <f>IF(N347="zákl. přenesená",J347,0)</f>
        <v>0</v>
      </c>
      <c r="BH347" s="141">
        <f>IF(N347="sníž. přenesená",J347,0)</f>
        <v>0</v>
      </c>
      <c r="BI347" s="141">
        <f>IF(N347="nulová",J347,0)</f>
        <v>0</v>
      </c>
      <c r="BJ347" s="18" t="s">
        <v>83</v>
      </c>
      <c r="BK347" s="141">
        <f>ROUND(I347*H347,2)</f>
        <v>0</v>
      </c>
      <c r="BL347" s="18" t="s">
        <v>2156</v>
      </c>
      <c r="BM347" s="140" t="s">
        <v>2737</v>
      </c>
    </row>
    <row r="348" spans="2:65" s="1" customFormat="1" x14ac:dyDescent="0.2">
      <c r="B348" s="33"/>
      <c r="D348" s="142" t="s">
        <v>216</v>
      </c>
      <c r="F348" s="143" t="s">
        <v>2738</v>
      </c>
      <c r="I348" s="144"/>
      <c r="L348" s="33"/>
      <c r="M348" s="145"/>
      <c r="T348" s="54"/>
      <c r="AT348" s="18" t="s">
        <v>216</v>
      </c>
      <c r="AU348" s="18" t="s">
        <v>85</v>
      </c>
    </row>
    <row r="349" spans="2:65" s="1" customFormat="1" ht="18" x14ac:dyDescent="0.2">
      <c r="B349" s="33"/>
      <c r="D349" s="147" t="s">
        <v>297</v>
      </c>
      <c r="F349" s="167" t="s">
        <v>2739</v>
      </c>
      <c r="I349" s="144"/>
      <c r="L349" s="33"/>
      <c r="M349" s="145"/>
      <c r="T349" s="54"/>
      <c r="AT349" s="18" t="s">
        <v>297</v>
      </c>
      <c r="AU349" s="18" t="s">
        <v>85</v>
      </c>
    </row>
    <row r="350" spans="2:65" s="11" customFormat="1" ht="22.75" customHeight="1" x14ac:dyDescent="0.25">
      <c r="B350" s="117"/>
      <c r="D350" s="118" t="s">
        <v>74</v>
      </c>
      <c r="E350" s="127" t="s">
        <v>2152</v>
      </c>
      <c r="F350" s="127" t="s">
        <v>2153</v>
      </c>
      <c r="I350" s="120"/>
      <c r="J350" s="128">
        <f>BK350</f>
        <v>0</v>
      </c>
      <c r="L350" s="117"/>
      <c r="M350" s="122"/>
      <c r="P350" s="123">
        <f>SUM(P351:P355)</f>
        <v>0</v>
      </c>
      <c r="R350" s="123">
        <f>SUM(R351:R355)</f>
        <v>0</v>
      </c>
      <c r="T350" s="124">
        <f>SUM(T351:T355)</f>
        <v>0</v>
      </c>
      <c r="AR350" s="118" t="s">
        <v>240</v>
      </c>
      <c r="AT350" s="125" t="s">
        <v>74</v>
      </c>
      <c r="AU350" s="125" t="s">
        <v>83</v>
      </c>
      <c r="AY350" s="118" t="s">
        <v>208</v>
      </c>
      <c r="BK350" s="126">
        <f>SUM(BK351:BK355)</f>
        <v>0</v>
      </c>
    </row>
    <row r="351" spans="2:65" s="1" customFormat="1" ht="15.75" customHeight="1" x14ac:dyDescent="0.2">
      <c r="B351" s="33"/>
      <c r="C351" s="129" t="s">
        <v>973</v>
      </c>
      <c r="D351" s="129" t="s">
        <v>210</v>
      </c>
      <c r="E351" s="130" t="s">
        <v>2740</v>
      </c>
      <c r="F351" s="131" t="s">
        <v>2741</v>
      </c>
      <c r="G351" s="132" t="s">
        <v>2724</v>
      </c>
      <c r="H351" s="133">
        <v>20</v>
      </c>
      <c r="I351" s="134"/>
      <c r="J351" s="135">
        <f>ROUND(I351*H351,2)</f>
        <v>0</v>
      </c>
      <c r="K351" s="131" t="s">
        <v>213</v>
      </c>
      <c r="L351" s="33"/>
      <c r="M351" s="136" t="s">
        <v>19</v>
      </c>
      <c r="N351" s="137" t="s">
        <v>46</v>
      </c>
      <c r="P351" s="138">
        <f>O351*H351</f>
        <v>0</v>
      </c>
      <c r="Q351" s="138">
        <v>0</v>
      </c>
      <c r="R351" s="138">
        <f>Q351*H351</f>
        <v>0</v>
      </c>
      <c r="S351" s="138">
        <v>0</v>
      </c>
      <c r="T351" s="139">
        <f>S351*H351</f>
        <v>0</v>
      </c>
      <c r="AR351" s="140" t="s">
        <v>2156</v>
      </c>
      <c r="AT351" s="140" t="s">
        <v>210</v>
      </c>
      <c r="AU351" s="140" t="s">
        <v>85</v>
      </c>
      <c r="AY351" s="18" t="s">
        <v>208</v>
      </c>
      <c r="BE351" s="141">
        <f>IF(N351="základní",J351,0)</f>
        <v>0</v>
      </c>
      <c r="BF351" s="141">
        <f>IF(N351="snížená",J351,0)</f>
        <v>0</v>
      </c>
      <c r="BG351" s="141">
        <f>IF(N351="zákl. přenesená",J351,0)</f>
        <v>0</v>
      </c>
      <c r="BH351" s="141">
        <f>IF(N351="sníž. přenesená",J351,0)</f>
        <v>0</v>
      </c>
      <c r="BI351" s="141">
        <f>IF(N351="nulová",J351,0)</f>
        <v>0</v>
      </c>
      <c r="BJ351" s="18" t="s">
        <v>83</v>
      </c>
      <c r="BK351" s="141">
        <f>ROUND(I351*H351,2)</f>
        <v>0</v>
      </c>
      <c r="BL351" s="18" t="s">
        <v>2156</v>
      </c>
      <c r="BM351" s="140" t="s">
        <v>2742</v>
      </c>
    </row>
    <row r="352" spans="2:65" s="1" customFormat="1" x14ac:dyDescent="0.2">
      <c r="B352" s="33"/>
      <c r="D352" s="142" t="s">
        <v>216</v>
      </c>
      <c r="F352" s="143" t="s">
        <v>2743</v>
      </c>
      <c r="I352" s="144"/>
      <c r="L352" s="33"/>
      <c r="M352" s="145"/>
      <c r="T352" s="54"/>
      <c r="AT352" s="18" t="s">
        <v>216</v>
      </c>
      <c r="AU352" s="18" t="s">
        <v>85</v>
      </c>
    </row>
    <row r="353" spans="2:65" s="1" customFormat="1" ht="18" x14ac:dyDescent="0.2">
      <c r="B353" s="33"/>
      <c r="D353" s="147" t="s">
        <v>297</v>
      </c>
      <c r="F353" s="167" t="s">
        <v>2744</v>
      </c>
      <c r="I353" s="144"/>
      <c r="L353" s="33"/>
      <c r="M353" s="145"/>
      <c r="T353" s="54"/>
      <c r="AT353" s="18" t="s">
        <v>297</v>
      </c>
      <c r="AU353" s="18" t="s">
        <v>85</v>
      </c>
    </row>
    <row r="354" spans="2:65" s="1" customFormat="1" ht="15.75" customHeight="1" x14ac:dyDescent="0.2">
      <c r="B354" s="33"/>
      <c r="C354" s="129" t="s">
        <v>978</v>
      </c>
      <c r="D354" s="129" t="s">
        <v>210</v>
      </c>
      <c r="E354" s="130" t="s">
        <v>2745</v>
      </c>
      <c r="F354" s="131" t="s">
        <v>2746</v>
      </c>
      <c r="G354" s="132" t="s">
        <v>2724</v>
      </c>
      <c r="H354" s="133">
        <v>20</v>
      </c>
      <c r="I354" s="134"/>
      <c r="J354" s="135">
        <f>ROUND(I354*H354,2)</f>
        <v>0</v>
      </c>
      <c r="K354" s="131" t="s">
        <v>213</v>
      </c>
      <c r="L354" s="33"/>
      <c r="M354" s="136" t="s">
        <v>19</v>
      </c>
      <c r="N354" s="137" t="s">
        <v>46</v>
      </c>
      <c r="P354" s="138">
        <f>O354*H354</f>
        <v>0</v>
      </c>
      <c r="Q354" s="138">
        <v>0</v>
      </c>
      <c r="R354" s="138">
        <f>Q354*H354</f>
        <v>0</v>
      </c>
      <c r="S354" s="138">
        <v>0</v>
      </c>
      <c r="T354" s="139">
        <f>S354*H354</f>
        <v>0</v>
      </c>
      <c r="AR354" s="140" t="s">
        <v>2156</v>
      </c>
      <c r="AT354" s="140" t="s">
        <v>210</v>
      </c>
      <c r="AU354" s="140" t="s">
        <v>85</v>
      </c>
      <c r="AY354" s="18" t="s">
        <v>208</v>
      </c>
      <c r="BE354" s="141">
        <f>IF(N354="základní",J354,0)</f>
        <v>0</v>
      </c>
      <c r="BF354" s="141">
        <f>IF(N354="snížená",J354,0)</f>
        <v>0</v>
      </c>
      <c r="BG354" s="141">
        <f>IF(N354="zákl. přenesená",J354,0)</f>
        <v>0</v>
      </c>
      <c r="BH354" s="141">
        <f>IF(N354="sníž. přenesená",J354,0)</f>
        <v>0</v>
      </c>
      <c r="BI354" s="141">
        <f>IF(N354="nulová",J354,0)</f>
        <v>0</v>
      </c>
      <c r="BJ354" s="18" t="s">
        <v>83</v>
      </c>
      <c r="BK354" s="141">
        <f>ROUND(I354*H354,2)</f>
        <v>0</v>
      </c>
      <c r="BL354" s="18" t="s">
        <v>2156</v>
      </c>
      <c r="BM354" s="140" t="s">
        <v>2747</v>
      </c>
    </row>
    <row r="355" spans="2:65" s="1" customFormat="1" x14ac:dyDescent="0.2">
      <c r="B355" s="33"/>
      <c r="D355" s="142" t="s">
        <v>216</v>
      </c>
      <c r="F355" s="143" t="s">
        <v>2748</v>
      </c>
      <c r="I355" s="144"/>
      <c r="L355" s="33"/>
      <c r="M355" s="188"/>
      <c r="N355" s="189"/>
      <c r="O355" s="189"/>
      <c r="P355" s="189"/>
      <c r="Q355" s="189"/>
      <c r="R355" s="189"/>
      <c r="S355" s="189"/>
      <c r="T355" s="190"/>
      <c r="AT355" s="18" t="s">
        <v>216</v>
      </c>
      <c r="AU355" s="18" t="s">
        <v>85</v>
      </c>
    </row>
    <row r="356" spans="2:65" s="1" customFormat="1" ht="6.9" customHeight="1" x14ac:dyDescent="0.2">
      <c r="B356" s="42"/>
      <c r="C356" s="43"/>
      <c r="D356" s="43"/>
      <c r="E356" s="43"/>
      <c r="F356" s="43"/>
      <c r="G356" s="43"/>
      <c r="H356" s="43"/>
      <c r="I356" s="43"/>
      <c r="J356" s="43"/>
      <c r="K356" s="43"/>
      <c r="L356" s="33"/>
    </row>
  </sheetData>
  <sheetProtection algorithmName="SHA-512" hashValue="87MT9jOiRfaCFAUshWJCK9vDyT2u3GNDiGQRuP8/qZ6mUrs4eE6U1X5SwkA8B1w3SsakMdgX48gXLlKhYzh0fw==" saltValue="jw7MQySI5rAxBqWCMvrETMQvCoG/hGretO7QRsokU4tY4DGkQSFseNpttJoHMdANxidIt2fimVhm3Oij5SB6wA==" spinCount="100000" sheet="1" objects="1" scenarios="1" formatColumns="0" formatRows="0" autoFilter="0"/>
  <autoFilter ref="C90:K355" xr:uid="{00000000-0009-0000-0000-000005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500-000000000000}"/>
    <hyperlink ref="F101" r:id="rId2" xr:uid="{00000000-0004-0000-0500-000001000000}"/>
    <hyperlink ref="F103" r:id="rId3" xr:uid="{00000000-0004-0000-0500-000002000000}"/>
    <hyperlink ref="F105" r:id="rId4" xr:uid="{00000000-0004-0000-0500-000003000000}"/>
    <hyperlink ref="F107" r:id="rId5" xr:uid="{00000000-0004-0000-0500-000004000000}"/>
    <hyperlink ref="F109" r:id="rId6" xr:uid="{00000000-0004-0000-0500-000005000000}"/>
    <hyperlink ref="F112" r:id="rId7" xr:uid="{00000000-0004-0000-0500-000006000000}"/>
    <hyperlink ref="F114" r:id="rId8" xr:uid="{00000000-0004-0000-0500-000007000000}"/>
    <hyperlink ref="F116" r:id="rId9" xr:uid="{00000000-0004-0000-0500-000008000000}"/>
    <hyperlink ref="F119" r:id="rId10" xr:uid="{00000000-0004-0000-0500-000009000000}"/>
    <hyperlink ref="F122" r:id="rId11" xr:uid="{00000000-0004-0000-0500-00000A000000}"/>
    <hyperlink ref="F131" r:id="rId12" xr:uid="{00000000-0004-0000-0500-00000B000000}"/>
    <hyperlink ref="F137" r:id="rId13" xr:uid="{00000000-0004-0000-0500-00000C000000}"/>
    <hyperlink ref="F147" r:id="rId14" xr:uid="{00000000-0004-0000-0500-00000D000000}"/>
    <hyperlink ref="F154" r:id="rId15" xr:uid="{00000000-0004-0000-0500-00000E000000}"/>
    <hyperlink ref="F161" r:id="rId16" xr:uid="{00000000-0004-0000-0500-00000F000000}"/>
    <hyperlink ref="F173" r:id="rId17" xr:uid="{00000000-0004-0000-0500-000010000000}"/>
    <hyperlink ref="F180" r:id="rId18" xr:uid="{00000000-0004-0000-0500-000011000000}"/>
    <hyperlink ref="F187" r:id="rId19" xr:uid="{00000000-0004-0000-0500-000012000000}"/>
    <hyperlink ref="F194" r:id="rId20" xr:uid="{00000000-0004-0000-0500-000013000000}"/>
    <hyperlink ref="F196" r:id="rId21" xr:uid="{00000000-0004-0000-0500-000014000000}"/>
    <hyperlink ref="F199" r:id="rId22" xr:uid="{00000000-0004-0000-0500-000015000000}"/>
    <hyperlink ref="F206" r:id="rId23" xr:uid="{00000000-0004-0000-0500-000016000000}"/>
    <hyperlink ref="F214" r:id="rId24" xr:uid="{00000000-0004-0000-0500-000017000000}"/>
    <hyperlink ref="F222" r:id="rId25" xr:uid="{00000000-0004-0000-0500-000018000000}"/>
    <hyperlink ref="F230" r:id="rId26" xr:uid="{00000000-0004-0000-0500-000019000000}"/>
    <hyperlink ref="F242" r:id="rId27" xr:uid="{00000000-0004-0000-0500-00001A000000}"/>
    <hyperlink ref="F248" r:id="rId28" xr:uid="{00000000-0004-0000-0500-00001B000000}"/>
    <hyperlink ref="F251" r:id="rId29" xr:uid="{00000000-0004-0000-0500-00001C000000}"/>
    <hyperlink ref="F258" r:id="rId30" xr:uid="{00000000-0004-0000-0500-00001D000000}"/>
    <hyperlink ref="F267" r:id="rId31" xr:uid="{00000000-0004-0000-0500-00001E000000}"/>
    <hyperlink ref="F275" r:id="rId32" xr:uid="{00000000-0004-0000-0500-00001F000000}"/>
    <hyperlink ref="F278" r:id="rId33" xr:uid="{00000000-0004-0000-0500-000020000000}"/>
    <hyperlink ref="F288" r:id="rId34" xr:uid="{00000000-0004-0000-0500-000021000000}"/>
    <hyperlink ref="F290" r:id="rId35" xr:uid="{00000000-0004-0000-0500-000022000000}"/>
    <hyperlink ref="F292" r:id="rId36" xr:uid="{00000000-0004-0000-0500-000023000000}"/>
    <hyperlink ref="F304" r:id="rId37" xr:uid="{00000000-0004-0000-0500-000024000000}"/>
    <hyperlink ref="F311" r:id="rId38" xr:uid="{00000000-0004-0000-0500-000025000000}"/>
    <hyperlink ref="F313" r:id="rId39" xr:uid="{00000000-0004-0000-0500-000026000000}"/>
    <hyperlink ref="F316" r:id="rId40" xr:uid="{00000000-0004-0000-0500-000027000000}"/>
    <hyperlink ref="F328" r:id="rId41" xr:uid="{00000000-0004-0000-0500-000028000000}"/>
    <hyperlink ref="F332" r:id="rId42" xr:uid="{00000000-0004-0000-0500-000029000000}"/>
    <hyperlink ref="F338" r:id="rId43" xr:uid="{00000000-0004-0000-0500-00002A000000}"/>
    <hyperlink ref="F341" r:id="rId44" xr:uid="{00000000-0004-0000-0500-00002B000000}"/>
    <hyperlink ref="F346" r:id="rId45" xr:uid="{00000000-0004-0000-0500-00002C000000}"/>
    <hyperlink ref="F348" r:id="rId46" xr:uid="{00000000-0004-0000-0500-00002D000000}"/>
    <hyperlink ref="F352" r:id="rId47" xr:uid="{00000000-0004-0000-0500-00002E000000}"/>
    <hyperlink ref="F355" r:id="rId48" xr:uid="{00000000-0004-0000-0500-00002F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9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24"/>
  <sheetViews>
    <sheetView showGridLines="0" workbookViewId="0"/>
  </sheetViews>
  <sheetFormatPr defaultRowHeight="10" x14ac:dyDescent="0.2"/>
  <cols>
    <col min="1" max="1" width="8.109375" customWidth="1"/>
    <col min="2" max="2" width="1.109375" customWidth="1"/>
    <col min="3" max="3" width="4.109375" customWidth="1"/>
    <col min="4" max="4" width="4.33203125" customWidth="1"/>
    <col min="5" max="5" width="16.88671875" customWidth="1"/>
    <col min="6" max="6" width="99" customWidth="1"/>
    <col min="7" max="7" width="7.33203125" customWidth="1"/>
    <col min="8" max="8" width="13.6640625" customWidth="1"/>
    <col min="9" max="9" width="15.44140625" customWidth="1"/>
    <col min="10" max="11" width="21.88671875" customWidth="1"/>
    <col min="12" max="12" width="9.109375" customWidth="1"/>
    <col min="13" max="13" width="10.5546875" hidden="1" customWidth="1"/>
    <col min="14" max="14" width="9.109375" hidden="1"/>
    <col min="15" max="20" width="13.88671875" hidden="1" customWidth="1"/>
    <col min="21" max="21" width="16" hidden="1" customWidth="1"/>
    <col min="22" max="22" width="12.109375" customWidth="1"/>
    <col min="23" max="23" width="16" customWidth="1"/>
    <col min="24" max="24" width="12.109375" customWidth="1"/>
    <col min="25" max="25" width="14.6640625" customWidth="1"/>
    <col min="26" max="26" width="10.88671875" customWidth="1"/>
    <col min="27" max="27" width="14.6640625" customWidth="1"/>
    <col min="28" max="28" width="16" customWidth="1"/>
    <col min="29" max="29" width="10.88671875" customWidth="1"/>
    <col min="30" max="30" width="14.6640625" customWidth="1"/>
    <col min="31" max="31" width="16" customWidth="1"/>
    <col min="44" max="65" width="9.109375" hidden="1"/>
  </cols>
  <sheetData>
    <row r="2" spans="2:46" ht="37" customHeight="1" x14ac:dyDescent="0.2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8" t="s">
        <v>100</v>
      </c>
    </row>
    <row r="3" spans="2:46" ht="6.9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2:46" ht="24.9" customHeight="1" x14ac:dyDescent="0.2">
      <c r="B4" s="21"/>
      <c r="D4" s="22" t="s">
        <v>114</v>
      </c>
      <c r="L4" s="21"/>
      <c r="M4" s="87" t="s">
        <v>10</v>
      </c>
      <c r="AT4" s="18" t="s">
        <v>4</v>
      </c>
    </row>
    <row r="5" spans="2:46" ht="6.9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5.75" customHeight="1" x14ac:dyDescent="0.2">
      <c r="B7" s="21"/>
      <c r="E7" s="322" t="str">
        <f>'Rekapitulace stavby'!K6</f>
        <v>Informační centrum - Kostelní 18, Ústí nad Orlicí</v>
      </c>
      <c r="F7" s="323"/>
      <c r="G7" s="323"/>
      <c r="H7" s="323"/>
      <c r="L7" s="21"/>
    </row>
    <row r="8" spans="2:46" s="1" customFormat="1" ht="12" customHeight="1" x14ac:dyDescent="0.2">
      <c r="B8" s="33"/>
      <c r="D8" s="28" t="s">
        <v>129</v>
      </c>
      <c r="L8" s="33"/>
    </row>
    <row r="9" spans="2:46" s="1" customFormat="1" ht="15.75" customHeight="1" x14ac:dyDescent="0.2">
      <c r="B9" s="33"/>
      <c r="E9" s="312" t="s">
        <v>2749</v>
      </c>
      <c r="F9" s="321"/>
      <c r="G9" s="321"/>
      <c r="H9" s="321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 x14ac:dyDescent="0.2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Vyplň údaj</v>
      </c>
      <c r="L12" s="33"/>
    </row>
    <row r="13" spans="2:46" s="1" customFormat="1" ht="10.75" customHeight="1" x14ac:dyDescent="0.2">
      <c r="B13" s="33"/>
      <c r="L13" s="33"/>
    </row>
    <row r="14" spans="2:46" s="1" customFormat="1" ht="12" customHeight="1" x14ac:dyDescent="0.2">
      <c r="B14" s="33"/>
      <c r="D14" s="28" t="s">
        <v>24</v>
      </c>
      <c r="I14" s="28" t="s">
        <v>25</v>
      </c>
      <c r="J14" s="26" t="s">
        <v>26</v>
      </c>
      <c r="L14" s="33"/>
    </row>
    <row r="15" spans="2:46" s="1" customFormat="1" ht="18" customHeight="1" x14ac:dyDescent="0.2">
      <c r="B15" s="33"/>
      <c r="E15" s="26" t="s">
        <v>27</v>
      </c>
      <c r="I15" s="28" t="s">
        <v>28</v>
      </c>
      <c r="J15" s="26" t="s">
        <v>29</v>
      </c>
      <c r="L15" s="33"/>
    </row>
    <row r="16" spans="2:46" s="1" customFormat="1" ht="6.9" customHeight="1" x14ac:dyDescent="0.2">
      <c r="B16" s="33"/>
      <c r="L16" s="33"/>
    </row>
    <row r="17" spans="2:12" s="1" customFormat="1" ht="12" customHeight="1" x14ac:dyDescent="0.2">
      <c r="B17" s="33"/>
      <c r="D17" s="28" t="s">
        <v>30</v>
      </c>
      <c r="I17" s="28" t="s">
        <v>25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24" t="str">
        <f>'Rekapitulace stavby'!E14</f>
        <v>Vyplň údaj</v>
      </c>
      <c r="F18" s="295"/>
      <c r="G18" s="295"/>
      <c r="H18" s="295"/>
      <c r="I18" s="28" t="s">
        <v>28</v>
      </c>
      <c r="J18" s="29" t="str">
        <f>'Rekapitulace stavby'!AN14</f>
        <v>Vyplň údaj</v>
      </c>
      <c r="L18" s="33"/>
    </row>
    <row r="19" spans="2:12" s="1" customFormat="1" ht="6.9" customHeight="1" x14ac:dyDescent="0.2">
      <c r="B19" s="33"/>
      <c r="L19" s="33"/>
    </row>
    <row r="20" spans="2:12" s="1" customFormat="1" ht="12" customHeight="1" x14ac:dyDescent="0.2">
      <c r="B20" s="33"/>
      <c r="D20" s="28" t="s">
        <v>32</v>
      </c>
      <c r="I20" s="28" t="s">
        <v>25</v>
      </c>
      <c r="J20" s="26" t="s">
        <v>33</v>
      </c>
      <c r="L20" s="33"/>
    </row>
    <row r="21" spans="2:12" s="1" customFormat="1" ht="18" customHeight="1" x14ac:dyDescent="0.2">
      <c r="B21" s="33"/>
      <c r="E21" s="26" t="s">
        <v>34</v>
      </c>
      <c r="I21" s="28" t="s">
        <v>28</v>
      </c>
      <c r="J21" s="26" t="s">
        <v>19</v>
      </c>
      <c r="L21" s="33"/>
    </row>
    <row r="22" spans="2:12" s="1" customFormat="1" ht="6.9" customHeight="1" x14ac:dyDescent="0.2">
      <c r="B22" s="33"/>
      <c r="L22" s="33"/>
    </row>
    <row r="23" spans="2:12" s="1" customFormat="1" ht="12" customHeight="1" x14ac:dyDescent="0.2">
      <c r="B23" s="33"/>
      <c r="D23" s="28" t="s">
        <v>36</v>
      </c>
      <c r="I23" s="28" t="s">
        <v>25</v>
      </c>
      <c r="J23" s="26" t="s">
        <v>37</v>
      </c>
      <c r="L23" s="33"/>
    </row>
    <row r="24" spans="2:12" s="1" customFormat="1" ht="18" customHeight="1" x14ac:dyDescent="0.2">
      <c r="B24" s="33"/>
      <c r="E24" s="26" t="s">
        <v>38</v>
      </c>
      <c r="I24" s="28" t="s">
        <v>28</v>
      </c>
      <c r="J24" s="26" t="s">
        <v>19</v>
      </c>
      <c r="L24" s="33"/>
    </row>
    <row r="25" spans="2:12" s="1" customFormat="1" ht="6.9" customHeight="1" x14ac:dyDescent="0.2">
      <c r="B25" s="33"/>
      <c r="L25" s="33"/>
    </row>
    <row r="26" spans="2:12" s="1" customFormat="1" ht="12" customHeight="1" x14ac:dyDescent="0.2">
      <c r="B26" s="33"/>
      <c r="D26" s="28" t="s">
        <v>39</v>
      </c>
      <c r="L26" s="33"/>
    </row>
    <row r="27" spans="2:12" s="7" customFormat="1" ht="15.75" customHeight="1" x14ac:dyDescent="0.2">
      <c r="B27" s="88"/>
      <c r="E27" s="299" t="s">
        <v>19</v>
      </c>
      <c r="F27" s="299"/>
      <c r="G27" s="299"/>
      <c r="H27" s="299"/>
      <c r="L27" s="88"/>
    </row>
    <row r="28" spans="2:12" s="1" customFormat="1" ht="6.9" customHeight="1" x14ac:dyDescent="0.2">
      <c r="B28" s="33"/>
      <c r="L28" s="33"/>
    </row>
    <row r="29" spans="2:12" s="1" customFormat="1" ht="6.9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4" customHeight="1" x14ac:dyDescent="0.2">
      <c r="B30" s="33"/>
      <c r="D30" s="89" t="s">
        <v>41</v>
      </c>
      <c r="J30" s="64">
        <f>ROUND(J91, 2)</f>
        <v>0</v>
      </c>
      <c r="L30" s="33"/>
    </row>
    <row r="31" spans="2:12" s="1" customFormat="1" ht="6.9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" customHeight="1" x14ac:dyDescent="0.2">
      <c r="B33" s="33"/>
      <c r="D33" s="53" t="s">
        <v>45</v>
      </c>
      <c r="E33" s="28" t="s">
        <v>46</v>
      </c>
      <c r="F33" s="90">
        <f>ROUND((SUM(BE91:BE223)),  2)</f>
        <v>0</v>
      </c>
      <c r="I33" s="91">
        <v>0.21</v>
      </c>
      <c r="J33" s="90">
        <f>ROUND(((SUM(BE91:BE223))*I33),  2)</f>
        <v>0</v>
      </c>
      <c r="L33" s="33"/>
    </row>
    <row r="34" spans="2:12" s="1" customFormat="1" ht="14.4" customHeight="1" x14ac:dyDescent="0.2">
      <c r="B34" s="33"/>
      <c r="E34" s="28" t="s">
        <v>47</v>
      </c>
      <c r="F34" s="90">
        <f>ROUND((SUM(BF91:BF223)),  2)</f>
        <v>0</v>
      </c>
      <c r="I34" s="91">
        <v>0.12</v>
      </c>
      <c r="J34" s="90">
        <f>ROUND(((SUM(BF91:BF223))*I34),  2)</f>
        <v>0</v>
      </c>
      <c r="L34" s="33"/>
    </row>
    <row r="35" spans="2:12" s="1" customFormat="1" ht="14.4" hidden="1" customHeight="1" x14ac:dyDescent="0.2">
      <c r="B35" s="33"/>
      <c r="E35" s="28" t="s">
        <v>48</v>
      </c>
      <c r="F35" s="90">
        <f>ROUND((SUM(BG91:BG223)),  2)</f>
        <v>0</v>
      </c>
      <c r="I35" s="91">
        <v>0.21</v>
      </c>
      <c r="J35" s="90">
        <f>0</f>
        <v>0</v>
      </c>
      <c r="L35" s="33"/>
    </row>
    <row r="36" spans="2:12" s="1" customFormat="1" ht="14.4" hidden="1" customHeight="1" x14ac:dyDescent="0.2">
      <c r="B36" s="33"/>
      <c r="E36" s="28" t="s">
        <v>49</v>
      </c>
      <c r="F36" s="90">
        <f>ROUND((SUM(BH91:BH223)),  2)</f>
        <v>0</v>
      </c>
      <c r="I36" s="91">
        <v>0.12</v>
      </c>
      <c r="J36" s="90">
        <f>0</f>
        <v>0</v>
      </c>
      <c r="L36" s="33"/>
    </row>
    <row r="37" spans="2:12" s="1" customFormat="1" ht="14.4" hidden="1" customHeight="1" x14ac:dyDescent="0.2">
      <c r="B37" s="33"/>
      <c r="E37" s="28" t="s">
        <v>50</v>
      </c>
      <c r="F37" s="90">
        <f>ROUND((SUM(BI91:BI223)),  2)</f>
        <v>0</v>
      </c>
      <c r="I37" s="91">
        <v>0</v>
      </c>
      <c r="J37" s="90">
        <f>0</f>
        <v>0</v>
      </c>
      <c r="L37" s="33"/>
    </row>
    <row r="38" spans="2:12" s="1" customFormat="1" ht="6.9" customHeight="1" x14ac:dyDescent="0.2">
      <c r="B38" s="33"/>
      <c r="L38" s="33"/>
    </row>
    <row r="39" spans="2:12" s="1" customFormat="1" ht="25.4" customHeight="1" x14ac:dyDescent="0.2">
      <c r="B39" s="33"/>
      <c r="C39" s="92"/>
      <c r="D39" s="93" t="s">
        <v>51</v>
      </c>
      <c r="E39" s="55"/>
      <c r="F39" s="55"/>
      <c r="G39" s="94" t="s">
        <v>52</v>
      </c>
      <c r="H39" s="95" t="s">
        <v>53</v>
      </c>
      <c r="I39" s="55"/>
      <c r="J39" s="96">
        <f>SUM(J30:J37)</f>
        <v>0</v>
      </c>
      <c r="K39" s="97"/>
      <c r="L39" s="33"/>
    </row>
    <row r="40" spans="2:12" s="1" customFormat="1" ht="14.4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 x14ac:dyDescent="0.2">
      <c r="B45" s="33"/>
      <c r="C45" s="22" t="s">
        <v>167</v>
      </c>
      <c r="L45" s="33"/>
    </row>
    <row r="46" spans="2:12" s="1" customFormat="1" ht="6.9" customHeight="1" x14ac:dyDescent="0.2">
      <c r="B46" s="33"/>
      <c r="L46" s="33"/>
    </row>
    <row r="47" spans="2:12" s="1" customFormat="1" ht="12" customHeight="1" x14ac:dyDescent="0.2">
      <c r="B47" s="33"/>
      <c r="C47" s="28" t="s">
        <v>16</v>
      </c>
      <c r="L47" s="33"/>
    </row>
    <row r="48" spans="2:12" s="1" customFormat="1" ht="15.75" customHeight="1" x14ac:dyDescent="0.2">
      <c r="B48" s="33"/>
      <c r="E48" s="322" t="str">
        <f>E7</f>
        <v>Informační centrum - Kostelní 18, Ústí nad Orlicí</v>
      </c>
      <c r="F48" s="323"/>
      <c r="G48" s="323"/>
      <c r="H48" s="323"/>
      <c r="L48" s="33"/>
    </row>
    <row r="49" spans="2:47" s="1" customFormat="1" ht="12" customHeight="1" x14ac:dyDescent="0.2">
      <c r="B49" s="33"/>
      <c r="C49" s="28" t="s">
        <v>129</v>
      </c>
      <c r="L49" s="33"/>
    </row>
    <row r="50" spans="2:47" s="1" customFormat="1" ht="15.75" customHeight="1" x14ac:dyDescent="0.2">
      <c r="B50" s="33"/>
      <c r="E50" s="312" t="str">
        <f>E9</f>
        <v>1.06 - Elektronické komunikace</v>
      </c>
      <c r="F50" s="321"/>
      <c r="G50" s="321"/>
      <c r="H50" s="321"/>
      <c r="L50" s="33"/>
    </row>
    <row r="51" spans="2:47" s="1" customFormat="1" ht="6.9" customHeight="1" x14ac:dyDescent="0.2">
      <c r="B51" s="33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Ústí nad Orlicí</v>
      </c>
      <c r="I52" s="28" t="s">
        <v>23</v>
      </c>
      <c r="J52" s="50" t="str">
        <f>IF(J12="","",J12)</f>
        <v>Vyplň údaj</v>
      </c>
      <c r="L52" s="33"/>
    </row>
    <row r="53" spans="2:47" s="1" customFormat="1" ht="6.9" customHeight="1" x14ac:dyDescent="0.2">
      <c r="B53" s="33"/>
      <c r="L53" s="33"/>
    </row>
    <row r="54" spans="2:47" s="1" customFormat="1" ht="37.5" customHeight="1" x14ac:dyDescent="0.2">
      <c r="B54" s="33"/>
      <c r="C54" s="28" t="s">
        <v>24</v>
      </c>
      <c r="F54" s="26" t="str">
        <f>E15</f>
        <v>Město Ústí nad Orlicí, Sychrova 16,Ústí nad Orlicí</v>
      </c>
      <c r="I54" s="28" t="s">
        <v>32</v>
      </c>
      <c r="J54" s="31" t="str">
        <f>E21</f>
        <v>Ing. Ondrej Balážik, Palackého tř. 72, 612 00 Brno</v>
      </c>
      <c r="L54" s="33"/>
    </row>
    <row r="55" spans="2:47" s="1" customFormat="1" ht="24" customHeight="1" x14ac:dyDescent="0.2">
      <c r="B55" s="33"/>
      <c r="C55" s="28" t="s">
        <v>30</v>
      </c>
      <c r="F55" s="26" t="str">
        <f>IF(E18="","",E18)</f>
        <v>Vyplň údaj</v>
      </c>
      <c r="I55" s="28" t="s">
        <v>36</v>
      </c>
      <c r="J55" s="31" t="str">
        <f>E24</f>
        <v>Petr Krčál, Dukelská 973, 564 01 Žamberk</v>
      </c>
      <c r="L55" s="33"/>
    </row>
    <row r="56" spans="2:47" s="1" customFormat="1" ht="10.4" customHeight="1" x14ac:dyDescent="0.2">
      <c r="B56" s="33"/>
      <c r="L56" s="33"/>
    </row>
    <row r="57" spans="2:47" s="1" customFormat="1" ht="29.25" customHeight="1" x14ac:dyDescent="0.2">
      <c r="B57" s="33"/>
      <c r="C57" s="98" t="s">
        <v>168</v>
      </c>
      <c r="D57" s="92"/>
      <c r="E57" s="92"/>
      <c r="F57" s="92"/>
      <c r="G57" s="92"/>
      <c r="H57" s="92"/>
      <c r="I57" s="92"/>
      <c r="J57" s="99" t="s">
        <v>169</v>
      </c>
      <c r="K57" s="92"/>
      <c r="L57" s="33"/>
    </row>
    <row r="58" spans="2:47" s="1" customFormat="1" ht="10.4" customHeight="1" x14ac:dyDescent="0.2">
      <c r="B58" s="33"/>
      <c r="L58" s="33"/>
    </row>
    <row r="59" spans="2:47" s="1" customFormat="1" ht="22.75" customHeight="1" x14ac:dyDescent="0.2">
      <c r="B59" s="33"/>
      <c r="C59" s="100" t="s">
        <v>73</v>
      </c>
      <c r="J59" s="64">
        <f>J91</f>
        <v>0</v>
      </c>
      <c r="L59" s="33"/>
      <c r="AU59" s="18" t="s">
        <v>170</v>
      </c>
    </row>
    <row r="60" spans="2:47" s="8" customFormat="1" ht="24.9" customHeight="1" x14ac:dyDescent="0.2">
      <c r="B60" s="101"/>
      <c r="D60" s="102" t="s">
        <v>171</v>
      </c>
      <c r="E60" s="103"/>
      <c r="F60" s="103"/>
      <c r="G60" s="103"/>
      <c r="H60" s="103"/>
      <c r="I60" s="103"/>
      <c r="J60" s="104">
        <f>J92</f>
        <v>0</v>
      </c>
      <c r="L60" s="101"/>
    </row>
    <row r="61" spans="2:47" s="9" customFormat="1" ht="20" customHeight="1" x14ac:dyDescent="0.2">
      <c r="B61" s="105"/>
      <c r="D61" s="106" t="s">
        <v>177</v>
      </c>
      <c r="E61" s="107"/>
      <c r="F61" s="107"/>
      <c r="G61" s="107"/>
      <c r="H61" s="107"/>
      <c r="I61" s="107"/>
      <c r="J61" s="108">
        <f>J93</f>
        <v>0</v>
      </c>
      <c r="L61" s="105"/>
    </row>
    <row r="62" spans="2:47" s="9" customFormat="1" ht="20" customHeight="1" x14ac:dyDescent="0.2">
      <c r="B62" s="105"/>
      <c r="D62" s="106" t="s">
        <v>178</v>
      </c>
      <c r="E62" s="107"/>
      <c r="F62" s="107"/>
      <c r="G62" s="107"/>
      <c r="H62" s="107"/>
      <c r="I62" s="107"/>
      <c r="J62" s="108">
        <f>J99</f>
        <v>0</v>
      </c>
      <c r="L62" s="105"/>
    </row>
    <row r="63" spans="2:47" s="9" customFormat="1" ht="20" customHeight="1" x14ac:dyDescent="0.2">
      <c r="B63" s="105"/>
      <c r="D63" s="106" t="s">
        <v>179</v>
      </c>
      <c r="E63" s="107"/>
      <c r="F63" s="107"/>
      <c r="G63" s="107"/>
      <c r="H63" s="107"/>
      <c r="I63" s="107"/>
      <c r="J63" s="108">
        <f>J108</f>
        <v>0</v>
      </c>
      <c r="L63" s="105"/>
    </row>
    <row r="64" spans="2:47" s="9" customFormat="1" ht="20" customHeight="1" x14ac:dyDescent="0.2">
      <c r="B64" s="105"/>
      <c r="D64" s="106" t="s">
        <v>180</v>
      </c>
      <c r="E64" s="107"/>
      <c r="F64" s="107"/>
      <c r="G64" s="107"/>
      <c r="H64" s="107"/>
      <c r="I64" s="107"/>
      <c r="J64" s="108">
        <f>J118</f>
        <v>0</v>
      </c>
      <c r="L64" s="105"/>
    </row>
    <row r="65" spans="2:12" s="8" customFormat="1" ht="24.9" customHeight="1" x14ac:dyDescent="0.2">
      <c r="B65" s="101"/>
      <c r="D65" s="102" t="s">
        <v>181</v>
      </c>
      <c r="E65" s="103"/>
      <c r="F65" s="103"/>
      <c r="G65" s="103"/>
      <c r="H65" s="103"/>
      <c r="I65" s="103"/>
      <c r="J65" s="104">
        <f>J121</f>
        <v>0</v>
      </c>
      <c r="L65" s="101"/>
    </row>
    <row r="66" spans="2:12" s="9" customFormat="1" ht="20" customHeight="1" x14ac:dyDescent="0.2">
      <c r="B66" s="105"/>
      <c r="D66" s="106" t="s">
        <v>2350</v>
      </c>
      <c r="E66" s="107"/>
      <c r="F66" s="107"/>
      <c r="G66" s="107"/>
      <c r="H66" s="107"/>
      <c r="I66" s="107"/>
      <c r="J66" s="108">
        <f>J122</f>
        <v>0</v>
      </c>
      <c r="L66" s="105"/>
    </row>
    <row r="67" spans="2:12" s="9" customFormat="1" ht="20" customHeight="1" x14ac:dyDescent="0.2">
      <c r="B67" s="105"/>
      <c r="D67" s="106" t="s">
        <v>2351</v>
      </c>
      <c r="E67" s="107"/>
      <c r="F67" s="107"/>
      <c r="G67" s="107"/>
      <c r="H67" s="107"/>
      <c r="I67" s="107"/>
      <c r="J67" s="108">
        <f>J139</f>
        <v>0</v>
      </c>
      <c r="L67" s="105"/>
    </row>
    <row r="68" spans="2:12" s="8" customFormat="1" ht="24.9" customHeight="1" x14ac:dyDescent="0.2">
      <c r="B68" s="101"/>
      <c r="D68" s="102" t="s">
        <v>2352</v>
      </c>
      <c r="E68" s="103"/>
      <c r="F68" s="103"/>
      <c r="G68" s="103"/>
      <c r="H68" s="103"/>
      <c r="I68" s="103"/>
      <c r="J68" s="104">
        <f>J210</f>
        <v>0</v>
      </c>
      <c r="L68" s="101"/>
    </row>
    <row r="69" spans="2:12" s="8" customFormat="1" ht="24.9" customHeight="1" x14ac:dyDescent="0.2">
      <c r="B69" s="101"/>
      <c r="D69" s="102" t="s">
        <v>1991</v>
      </c>
      <c r="E69" s="103"/>
      <c r="F69" s="103"/>
      <c r="G69" s="103"/>
      <c r="H69" s="103"/>
      <c r="I69" s="103"/>
      <c r="J69" s="104">
        <f>J214</f>
        <v>0</v>
      </c>
      <c r="L69" s="101"/>
    </row>
    <row r="70" spans="2:12" s="9" customFormat="1" ht="20" customHeight="1" x14ac:dyDescent="0.2">
      <c r="B70" s="105"/>
      <c r="D70" s="106" t="s">
        <v>2353</v>
      </c>
      <c r="E70" s="107"/>
      <c r="F70" s="107"/>
      <c r="G70" s="107"/>
      <c r="H70" s="107"/>
      <c r="I70" s="107"/>
      <c r="J70" s="108">
        <f>J215</f>
        <v>0</v>
      </c>
      <c r="L70" s="105"/>
    </row>
    <row r="71" spans="2:12" s="9" customFormat="1" ht="20" customHeight="1" x14ac:dyDescent="0.2">
      <c r="B71" s="105"/>
      <c r="D71" s="106" t="s">
        <v>1992</v>
      </c>
      <c r="E71" s="107"/>
      <c r="F71" s="107"/>
      <c r="G71" s="107"/>
      <c r="H71" s="107"/>
      <c r="I71" s="107"/>
      <c r="J71" s="108">
        <f>J221</f>
        <v>0</v>
      </c>
      <c r="L71" s="105"/>
    </row>
    <row r="72" spans="2:12" s="1" customFormat="1" ht="21.75" customHeight="1" x14ac:dyDescent="0.2">
      <c r="B72" s="33"/>
      <c r="L72" s="33"/>
    </row>
    <row r="73" spans="2:12" s="1" customFormat="1" ht="6.9" customHeight="1" x14ac:dyDescent="0.2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3"/>
    </row>
    <row r="77" spans="2:12" s="1" customFormat="1" ht="6.9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3"/>
    </row>
    <row r="78" spans="2:12" s="1" customFormat="1" ht="24.9" customHeight="1" x14ac:dyDescent="0.2">
      <c r="B78" s="33"/>
      <c r="C78" s="22" t="s">
        <v>193</v>
      </c>
      <c r="L78" s="33"/>
    </row>
    <row r="79" spans="2:12" s="1" customFormat="1" ht="6.9" customHeight="1" x14ac:dyDescent="0.2">
      <c r="B79" s="33"/>
      <c r="L79" s="33"/>
    </row>
    <row r="80" spans="2:12" s="1" customFormat="1" ht="12" customHeight="1" x14ac:dyDescent="0.2">
      <c r="B80" s="33"/>
      <c r="C80" s="28" t="s">
        <v>16</v>
      </c>
      <c r="L80" s="33"/>
    </row>
    <row r="81" spans="2:65" s="1" customFormat="1" ht="15.75" customHeight="1" x14ac:dyDescent="0.2">
      <c r="B81" s="33"/>
      <c r="E81" s="322" t="str">
        <f>E7</f>
        <v>Informační centrum - Kostelní 18, Ústí nad Orlicí</v>
      </c>
      <c r="F81" s="323"/>
      <c r="G81" s="323"/>
      <c r="H81" s="323"/>
      <c r="L81" s="33"/>
    </row>
    <row r="82" spans="2:65" s="1" customFormat="1" ht="12" customHeight="1" x14ac:dyDescent="0.2">
      <c r="B82" s="33"/>
      <c r="C82" s="28" t="s">
        <v>129</v>
      </c>
      <c r="L82" s="33"/>
    </row>
    <row r="83" spans="2:65" s="1" customFormat="1" ht="15.75" customHeight="1" x14ac:dyDescent="0.2">
      <c r="B83" s="33"/>
      <c r="E83" s="312" t="str">
        <f>E9</f>
        <v>1.06 - Elektronické komunikace</v>
      </c>
      <c r="F83" s="321"/>
      <c r="G83" s="321"/>
      <c r="H83" s="321"/>
      <c r="L83" s="33"/>
    </row>
    <row r="84" spans="2:65" s="1" customFormat="1" ht="6.9" customHeight="1" x14ac:dyDescent="0.2">
      <c r="B84" s="33"/>
      <c r="L84" s="33"/>
    </row>
    <row r="85" spans="2:65" s="1" customFormat="1" ht="12" customHeight="1" x14ac:dyDescent="0.2">
      <c r="B85" s="33"/>
      <c r="C85" s="28" t="s">
        <v>21</v>
      </c>
      <c r="F85" s="26" t="str">
        <f>F12</f>
        <v>Ústí nad Orlicí</v>
      </c>
      <c r="I85" s="28" t="s">
        <v>23</v>
      </c>
      <c r="J85" s="50" t="str">
        <f>IF(J12="","",J12)</f>
        <v>Vyplň údaj</v>
      </c>
      <c r="L85" s="33"/>
    </row>
    <row r="86" spans="2:65" s="1" customFormat="1" ht="6.9" customHeight="1" x14ac:dyDescent="0.2">
      <c r="B86" s="33"/>
      <c r="L86" s="33"/>
    </row>
    <row r="87" spans="2:65" s="1" customFormat="1" ht="37.5" customHeight="1" x14ac:dyDescent="0.2">
      <c r="B87" s="33"/>
      <c r="C87" s="28" t="s">
        <v>24</v>
      </c>
      <c r="F87" s="26" t="str">
        <f>E15</f>
        <v>Město Ústí nad Orlicí, Sychrova 16,Ústí nad Orlicí</v>
      </c>
      <c r="I87" s="28" t="s">
        <v>32</v>
      </c>
      <c r="J87" s="31" t="str">
        <f>E21</f>
        <v>Ing. Ondrej Balážik, Palackého tř. 72, 612 00 Brno</v>
      </c>
      <c r="L87" s="33"/>
    </row>
    <row r="88" spans="2:65" s="1" customFormat="1" ht="24" customHeight="1" x14ac:dyDescent="0.2">
      <c r="B88" s="33"/>
      <c r="C88" s="28" t="s">
        <v>30</v>
      </c>
      <c r="F88" s="26" t="str">
        <f>IF(E18="","",E18)</f>
        <v>Vyplň údaj</v>
      </c>
      <c r="I88" s="28" t="s">
        <v>36</v>
      </c>
      <c r="J88" s="31" t="str">
        <f>E24</f>
        <v>Petr Krčál, Dukelská 973, 564 01 Žamberk</v>
      </c>
      <c r="L88" s="33"/>
    </row>
    <row r="89" spans="2:65" s="1" customFormat="1" ht="10.4" customHeight="1" x14ac:dyDescent="0.2">
      <c r="B89" s="33"/>
      <c r="L89" s="33"/>
    </row>
    <row r="90" spans="2:65" s="10" customFormat="1" ht="29.25" customHeight="1" x14ac:dyDescent="0.2">
      <c r="B90" s="109"/>
      <c r="C90" s="110" t="s">
        <v>194</v>
      </c>
      <c r="D90" s="111" t="s">
        <v>60</v>
      </c>
      <c r="E90" s="111" t="s">
        <v>56</v>
      </c>
      <c r="F90" s="111" t="s">
        <v>57</v>
      </c>
      <c r="G90" s="111" t="s">
        <v>195</v>
      </c>
      <c r="H90" s="111" t="s">
        <v>196</v>
      </c>
      <c r="I90" s="111" t="s">
        <v>197</v>
      </c>
      <c r="J90" s="111" t="s">
        <v>169</v>
      </c>
      <c r="K90" s="112" t="s">
        <v>198</v>
      </c>
      <c r="L90" s="109"/>
      <c r="M90" s="57" t="s">
        <v>19</v>
      </c>
      <c r="N90" s="58" t="s">
        <v>45</v>
      </c>
      <c r="O90" s="58" t="s">
        <v>199</v>
      </c>
      <c r="P90" s="58" t="s">
        <v>200</v>
      </c>
      <c r="Q90" s="58" t="s">
        <v>201</v>
      </c>
      <c r="R90" s="58" t="s">
        <v>202</v>
      </c>
      <c r="S90" s="58" t="s">
        <v>203</v>
      </c>
      <c r="T90" s="59" t="s">
        <v>204</v>
      </c>
    </row>
    <row r="91" spans="2:65" s="1" customFormat="1" ht="22.75" customHeight="1" x14ac:dyDescent="0.35">
      <c r="B91" s="33"/>
      <c r="C91" s="62" t="s">
        <v>205</v>
      </c>
      <c r="J91" s="113">
        <f>BK91</f>
        <v>0</v>
      </c>
      <c r="L91" s="33"/>
      <c r="M91" s="60"/>
      <c r="N91" s="51"/>
      <c r="O91" s="51"/>
      <c r="P91" s="114">
        <f>P92+P121+P210+P214</f>
        <v>0</v>
      </c>
      <c r="Q91" s="51"/>
      <c r="R91" s="114">
        <f>R92+R121+R210+R214</f>
        <v>0.74171500000000001</v>
      </c>
      <c r="S91" s="51"/>
      <c r="T91" s="115">
        <f>T92+T121+T210+T214</f>
        <v>1.6231599999999999</v>
      </c>
      <c r="AT91" s="18" t="s">
        <v>74</v>
      </c>
      <c r="AU91" s="18" t="s">
        <v>170</v>
      </c>
      <c r="BK91" s="116">
        <f>BK92+BK121+BK210+BK214</f>
        <v>0</v>
      </c>
    </row>
    <row r="92" spans="2:65" s="11" customFormat="1" ht="25.9" customHeight="1" x14ac:dyDescent="0.35">
      <c r="B92" s="117"/>
      <c r="D92" s="118" t="s">
        <v>74</v>
      </c>
      <c r="E92" s="119" t="s">
        <v>206</v>
      </c>
      <c r="F92" s="119" t="s">
        <v>207</v>
      </c>
      <c r="I92" s="120"/>
      <c r="J92" s="121">
        <f>BK92</f>
        <v>0</v>
      </c>
      <c r="L92" s="117"/>
      <c r="M92" s="122"/>
      <c r="P92" s="123">
        <f>P93+P99+P108+P118</f>
        <v>0</v>
      </c>
      <c r="R92" s="123">
        <f>R93+R99+R108+R118</f>
        <v>0.56891000000000003</v>
      </c>
      <c r="T92" s="124">
        <f>T93+T99+T108+T118</f>
        <v>0.62315999999999994</v>
      </c>
      <c r="AR92" s="118" t="s">
        <v>83</v>
      </c>
      <c r="AT92" s="125" t="s">
        <v>74</v>
      </c>
      <c r="AU92" s="125" t="s">
        <v>75</v>
      </c>
      <c r="AY92" s="118" t="s">
        <v>208</v>
      </c>
      <c r="BK92" s="126">
        <f>BK93+BK99+BK108+BK118</f>
        <v>0</v>
      </c>
    </row>
    <row r="93" spans="2:65" s="11" customFormat="1" ht="22.75" customHeight="1" x14ac:dyDescent="0.25">
      <c r="B93" s="117"/>
      <c r="D93" s="118" t="s">
        <v>74</v>
      </c>
      <c r="E93" s="127" t="s">
        <v>245</v>
      </c>
      <c r="F93" s="127" t="s">
        <v>453</v>
      </c>
      <c r="I93" s="120"/>
      <c r="J93" s="128">
        <f>BK93</f>
        <v>0</v>
      </c>
      <c r="L93" s="117"/>
      <c r="M93" s="122"/>
      <c r="P93" s="123">
        <f>SUM(P94:P98)</f>
        <v>0</v>
      </c>
      <c r="R93" s="123">
        <f>SUM(R94:R98)</f>
        <v>0.56000000000000005</v>
      </c>
      <c r="T93" s="124">
        <f>SUM(T94:T98)</f>
        <v>0</v>
      </c>
      <c r="AR93" s="118" t="s">
        <v>83</v>
      </c>
      <c r="AT93" s="125" t="s">
        <v>74</v>
      </c>
      <c r="AU93" s="125" t="s">
        <v>83</v>
      </c>
      <c r="AY93" s="118" t="s">
        <v>208</v>
      </c>
      <c r="BK93" s="126">
        <f>SUM(BK94:BK98)</f>
        <v>0</v>
      </c>
    </row>
    <row r="94" spans="2:65" s="1" customFormat="1" ht="15.75" customHeight="1" x14ac:dyDescent="0.2">
      <c r="B94" s="33"/>
      <c r="C94" s="129" t="s">
        <v>83</v>
      </c>
      <c r="D94" s="129" t="s">
        <v>210</v>
      </c>
      <c r="E94" s="130" t="s">
        <v>1623</v>
      </c>
      <c r="F94" s="131" t="s">
        <v>1624</v>
      </c>
      <c r="G94" s="132" t="s">
        <v>109</v>
      </c>
      <c r="H94" s="133">
        <v>10</v>
      </c>
      <c r="I94" s="134"/>
      <c r="J94" s="135">
        <f>ROUND(I94*H94,2)</f>
        <v>0</v>
      </c>
      <c r="K94" s="131" t="s">
        <v>213</v>
      </c>
      <c r="L94" s="33"/>
      <c r="M94" s="136" t="s">
        <v>19</v>
      </c>
      <c r="N94" s="137" t="s">
        <v>46</v>
      </c>
      <c r="P94" s="138">
        <f>O94*H94</f>
        <v>0</v>
      </c>
      <c r="Q94" s="138">
        <v>5.6000000000000001E-2</v>
      </c>
      <c r="R94" s="138">
        <f>Q94*H94</f>
        <v>0.56000000000000005</v>
      </c>
      <c r="S94" s="138">
        <v>0</v>
      </c>
      <c r="T94" s="139">
        <f>S94*H94</f>
        <v>0</v>
      </c>
      <c r="AR94" s="140" t="s">
        <v>214</v>
      </c>
      <c r="AT94" s="140" t="s">
        <v>210</v>
      </c>
      <c r="AU94" s="140" t="s">
        <v>85</v>
      </c>
      <c r="AY94" s="18" t="s">
        <v>208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8" t="s">
        <v>83</v>
      </c>
      <c r="BK94" s="141">
        <f>ROUND(I94*H94,2)</f>
        <v>0</v>
      </c>
      <c r="BL94" s="18" t="s">
        <v>214</v>
      </c>
      <c r="BM94" s="140" t="s">
        <v>2750</v>
      </c>
    </row>
    <row r="95" spans="2:65" s="1" customFormat="1" x14ac:dyDescent="0.2">
      <c r="B95" s="33"/>
      <c r="D95" s="142" t="s">
        <v>216</v>
      </c>
      <c r="F95" s="143" t="s">
        <v>1626</v>
      </c>
      <c r="I95" s="144"/>
      <c r="L95" s="33"/>
      <c r="M95" s="145"/>
      <c r="T95" s="54"/>
      <c r="AT95" s="18" t="s">
        <v>216</v>
      </c>
      <c r="AU95" s="18" t="s">
        <v>85</v>
      </c>
    </row>
    <row r="96" spans="2:65" s="12" customFormat="1" x14ac:dyDescent="0.2">
      <c r="B96" s="146"/>
      <c r="D96" s="147" t="s">
        <v>218</v>
      </c>
      <c r="E96" s="148" t="s">
        <v>19</v>
      </c>
      <c r="F96" s="149" t="s">
        <v>2355</v>
      </c>
      <c r="H96" s="148" t="s">
        <v>19</v>
      </c>
      <c r="I96" s="150"/>
      <c r="L96" s="146"/>
      <c r="M96" s="151"/>
      <c r="T96" s="152"/>
      <c r="AT96" s="148" t="s">
        <v>218</v>
      </c>
      <c r="AU96" s="148" t="s">
        <v>85</v>
      </c>
      <c r="AV96" s="12" t="s">
        <v>83</v>
      </c>
      <c r="AW96" s="12" t="s">
        <v>35</v>
      </c>
      <c r="AX96" s="12" t="s">
        <v>75</v>
      </c>
      <c r="AY96" s="148" t="s">
        <v>208</v>
      </c>
    </row>
    <row r="97" spans="2:65" s="13" customFormat="1" x14ac:dyDescent="0.2">
      <c r="B97" s="153"/>
      <c r="D97" s="147" t="s">
        <v>218</v>
      </c>
      <c r="E97" s="154" t="s">
        <v>19</v>
      </c>
      <c r="F97" s="155" t="s">
        <v>2751</v>
      </c>
      <c r="H97" s="156">
        <v>10</v>
      </c>
      <c r="I97" s="157"/>
      <c r="L97" s="153"/>
      <c r="M97" s="158"/>
      <c r="T97" s="159"/>
      <c r="AT97" s="154" t="s">
        <v>218</v>
      </c>
      <c r="AU97" s="154" t="s">
        <v>85</v>
      </c>
      <c r="AV97" s="13" t="s">
        <v>85</v>
      </c>
      <c r="AW97" s="13" t="s">
        <v>35</v>
      </c>
      <c r="AX97" s="13" t="s">
        <v>75</v>
      </c>
      <c r="AY97" s="154" t="s">
        <v>208</v>
      </c>
    </row>
    <row r="98" spans="2:65" s="14" customFormat="1" x14ac:dyDescent="0.2">
      <c r="B98" s="160"/>
      <c r="D98" s="147" t="s">
        <v>218</v>
      </c>
      <c r="E98" s="161" t="s">
        <v>19</v>
      </c>
      <c r="F98" s="162" t="s">
        <v>221</v>
      </c>
      <c r="H98" s="163">
        <v>10</v>
      </c>
      <c r="I98" s="164"/>
      <c r="L98" s="160"/>
      <c r="M98" s="165"/>
      <c r="T98" s="166"/>
      <c r="AT98" s="161" t="s">
        <v>218</v>
      </c>
      <c r="AU98" s="161" t="s">
        <v>85</v>
      </c>
      <c r="AV98" s="14" t="s">
        <v>214</v>
      </c>
      <c r="AW98" s="14" t="s">
        <v>35</v>
      </c>
      <c r="AX98" s="14" t="s">
        <v>83</v>
      </c>
      <c r="AY98" s="161" t="s">
        <v>208</v>
      </c>
    </row>
    <row r="99" spans="2:65" s="11" customFormat="1" ht="22.75" customHeight="1" x14ac:dyDescent="0.25">
      <c r="B99" s="117"/>
      <c r="D99" s="118" t="s">
        <v>74</v>
      </c>
      <c r="E99" s="127" t="s">
        <v>261</v>
      </c>
      <c r="F99" s="127" t="s">
        <v>653</v>
      </c>
      <c r="I99" s="120"/>
      <c r="J99" s="128">
        <f>BK99</f>
        <v>0</v>
      </c>
      <c r="L99" s="117"/>
      <c r="M99" s="122"/>
      <c r="P99" s="123">
        <f>SUM(P100:P107)</f>
        <v>0</v>
      </c>
      <c r="R99" s="123">
        <f>SUM(R100:R107)</f>
        <v>8.9100000000000013E-3</v>
      </c>
      <c r="T99" s="124">
        <f>SUM(T100:T107)</f>
        <v>0.62315999999999994</v>
      </c>
      <c r="AR99" s="118" t="s">
        <v>83</v>
      </c>
      <c r="AT99" s="125" t="s">
        <v>74</v>
      </c>
      <c r="AU99" s="125" t="s">
        <v>83</v>
      </c>
      <c r="AY99" s="118" t="s">
        <v>208</v>
      </c>
      <c r="BK99" s="126">
        <f>SUM(BK100:BK107)</f>
        <v>0</v>
      </c>
    </row>
    <row r="100" spans="2:65" s="1" customFormat="1" ht="24.75" customHeight="1" x14ac:dyDescent="0.2">
      <c r="B100" s="33"/>
      <c r="C100" s="129" t="s">
        <v>85</v>
      </c>
      <c r="D100" s="129" t="s">
        <v>210</v>
      </c>
      <c r="E100" s="130" t="s">
        <v>655</v>
      </c>
      <c r="F100" s="131" t="s">
        <v>656</v>
      </c>
      <c r="G100" s="132" t="s">
        <v>109</v>
      </c>
      <c r="H100" s="133">
        <v>40</v>
      </c>
      <c r="I100" s="134"/>
      <c r="J100" s="135">
        <f>ROUND(I100*H100,2)</f>
        <v>0</v>
      </c>
      <c r="K100" s="131" t="s">
        <v>213</v>
      </c>
      <c r="L100" s="33"/>
      <c r="M100" s="136" t="s">
        <v>19</v>
      </c>
      <c r="N100" s="137" t="s">
        <v>46</v>
      </c>
      <c r="P100" s="138">
        <f>O100*H100</f>
        <v>0</v>
      </c>
      <c r="Q100" s="138">
        <v>0</v>
      </c>
      <c r="R100" s="138">
        <f>Q100*H100</f>
        <v>0</v>
      </c>
      <c r="S100" s="138">
        <v>0</v>
      </c>
      <c r="T100" s="139">
        <f>S100*H100</f>
        <v>0</v>
      </c>
      <c r="AR100" s="140" t="s">
        <v>214</v>
      </c>
      <c r="AT100" s="140" t="s">
        <v>210</v>
      </c>
      <c r="AU100" s="140" t="s">
        <v>85</v>
      </c>
      <c r="AY100" s="18" t="s">
        <v>208</v>
      </c>
      <c r="BE100" s="141">
        <f>IF(N100="základní",J100,0)</f>
        <v>0</v>
      </c>
      <c r="BF100" s="141">
        <f>IF(N100="snížená",J100,0)</f>
        <v>0</v>
      </c>
      <c r="BG100" s="141">
        <f>IF(N100="zákl. přenesená",J100,0)</f>
        <v>0</v>
      </c>
      <c r="BH100" s="141">
        <f>IF(N100="sníž. přenesená",J100,0)</f>
        <v>0</v>
      </c>
      <c r="BI100" s="141">
        <f>IF(N100="nulová",J100,0)</f>
        <v>0</v>
      </c>
      <c r="BJ100" s="18" t="s">
        <v>83</v>
      </c>
      <c r="BK100" s="141">
        <f>ROUND(I100*H100,2)</f>
        <v>0</v>
      </c>
      <c r="BL100" s="18" t="s">
        <v>214</v>
      </c>
      <c r="BM100" s="140" t="s">
        <v>2752</v>
      </c>
    </row>
    <row r="101" spans="2:65" s="1" customFormat="1" x14ac:dyDescent="0.2">
      <c r="B101" s="33"/>
      <c r="D101" s="142" t="s">
        <v>216</v>
      </c>
      <c r="F101" s="143" t="s">
        <v>658</v>
      </c>
      <c r="I101" s="144"/>
      <c r="L101" s="33"/>
      <c r="M101" s="145"/>
      <c r="T101" s="54"/>
      <c r="AT101" s="18" t="s">
        <v>216</v>
      </c>
      <c r="AU101" s="18" t="s">
        <v>85</v>
      </c>
    </row>
    <row r="102" spans="2:65" s="1" customFormat="1" ht="15.75" customHeight="1" x14ac:dyDescent="0.2">
      <c r="B102" s="33"/>
      <c r="C102" s="129" t="s">
        <v>227</v>
      </c>
      <c r="D102" s="129" t="s">
        <v>210</v>
      </c>
      <c r="E102" s="130" t="s">
        <v>2358</v>
      </c>
      <c r="F102" s="131" t="s">
        <v>2359</v>
      </c>
      <c r="G102" s="132" t="s">
        <v>307</v>
      </c>
      <c r="H102" s="133">
        <v>18</v>
      </c>
      <c r="I102" s="134"/>
      <c r="J102" s="135">
        <f>ROUND(I102*H102,2)</f>
        <v>0</v>
      </c>
      <c r="K102" s="131" t="s">
        <v>213</v>
      </c>
      <c r="L102" s="33"/>
      <c r="M102" s="136" t="s">
        <v>19</v>
      </c>
      <c r="N102" s="137" t="s">
        <v>46</v>
      </c>
      <c r="P102" s="138">
        <f>O102*H102</f>
        <v>0</v>
      </c>
      <c r="Q102" s="138">
        <v>0</v>
      </c>
      <c r="R102" s="138">
        <f>Q102*H102</f>
        <v>0</v>
      </c>
      <c r="S102" s="138">
        <v>5.6999999999999998E-4</v>
      </c>
      <c r="T102" s="139">
        <f>S102*H102</f>
        <v>1.026E-2</v>
      </c>
      <c r="AR102" s="140" t="s">
        <v>214</v>
      </c>
      <c r="AT102" s="140" t="s">
        <v>210</v>
      </c>
      <c r="AU102" s="140" t="s">
        <v>85</v>
      </c>
      <c r="AY102" s="18" t="s">
        <v>208</v>
      </c>
      <c r="BE102" s="141">
        <f>IF(N102="základní",J102,0)</f>
        <v>0</v>
      </c>
      <c r="BF102" s="141">
        <f>IF(N102="snížená",J102,0)</f>
        <v>0</v>
      </c>
      <c r="BG102" s="141">
        <f>IF(N102="zákl. přenesená",J102,0)</f>
        <v>0</v>
      </c>
      <c r="BH102" s="141">
        <f>IF(N102="sníž. přenesená",J102,0)</f>
        <v>0</v>
      </c>
      <c r="BI102" s="141">
        <f>IF(N102="nulová",J102,0)</f>
        <v>0</v>
      </c>
      <c r="BJ102" s="18" t="s">
        <v>83</v>
      </c>
      <c r="BK102" s="141">
        <f>ROUND(I102*H102,2)</f>
        <v>0</v>
      </c>
      <c r="BL102" s="18" t="s">
        <v>214</v>
      </c>
      <c r="BM102" s="140" t="s">
        <v>2753</v>
      </c>
    </row>
    <row r="103" spans="2:65" s="1" customFormat="1" x14ac:dyDescent="0.2">
      <c r="B103" s="33"/>
      <c r="D103" s="142" t="s">
        <v>216</v>
      </c>
      <c r="F103" s="143" t="s">
        <v>2361</v>
      </c>
      <c r="I103" s="144"/>
      <c r="L103" s="33"/>
      <c r="M103" s="145"/>
      <c r="T103" s="54"/>
      <c r="AT103" s="18" t="s">
        <v>216</v>
      </c>
      <c r="AU103" s="18" t="s">
        <v>85</v>
      </c>
    </row>
    <row r="104" spans="2:65" s="1" customFormat="1" ht="24.75" customHeight="1" x14ac:dyDescent="0.2">
      <c r="B104" s="33"/>
      <c r="C104" s="129" t="s">
        <v>214</v>
      </c>
      <c r="D104" s="129" t="s">
        <v>210</v>
      </c>
      <c r="E104" s="130" t="s">
        <v>2362</v>
      </c>
      <c r="F104" s="131" t="s">
        <v>2363</v>
      </c>
      <c r="G104" s="132" t="s">
        <v>123</v>
      </c>
      <c r="H104" s="133">
        <v>3</v>
      </c>
      <c r="I104" s="134"/>
      <c r="J104" s="135">
        <f>ROUND(I104*H104,2)</f>
        <v>0</v>
      </c>
      <c r="K104" s="131" t="s">
        <v>213</v>
      </c>
      <c r="L104" s="33"/>
      <c r="M104" s="136" t="s">
        <v>19</v>
      </c>
      <c r="N104" s="137" t="s">
        <v>46</v>
      </c>
      <c r="P104" s="138">
        <f>O104*H104</f>
        <v>0</v>
      </c>
      <c r="Q104" s="138">
        <v>9.7000000000000005E-4</v>
      </c>
      <c r="R104" s="138">
        <f>Q104*H104</f>
        <v>2.9100000000000003E-3</v>
      </c>
      <c r="S104" s="138">
        <v>4.3E-3</v>
      </c>
      <c r="T104" s="139">
        <f>S104*H104</f>
        <v>1.29E-2</v>
      </c>
      <c r="AR104" s="140" t="s">
        <v>214</v>
      </c>
      <c r="AT104" s="140" t="s">
        <v>210</v>
      </c>
      <c r="AU104" s="140" t="s">
        <v>85</v>
      </c>
      <c r="AY104" s="18" t="s">
        <v>208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8" t="s">
        <v>83</v>
      </c>
      <c r="BK104" s="141">
        <f>ROUND(I104*H104,2)</f>
        <v>0</v>
      </c>
      <c r="BL104" s="18" t="s">
        <v>214</v>
      </c>
      <c r="BM104" s="140" t="s">
        <v>2754</v>
      </c>
    </row>
    <row r="105" spans="2:65" s="1" customFormat="1" x14ac:dyDescent="0.2">
      <c r="B105" s="33"/>
      <c r="D105" s="142" t="s">
        <v>216</v>
      </c>
      <c r="F105" s="143" t="s">
        <v>2365</v>
      </c>
      <c r="I105" s="144"/>
      <c r="L105" s="33"/>
      <c r="M105" s="145"/>
      <c r="T105" s="54"/>
      <c r="AT105" s="18" t="s">
        <v>216</v>
      </c>
      <c r="AU105" s="18" t="s">
        <v>85</v>
      </c>
    </row>
    <row r="106" spans="2:65" s="1" customFormat="1" ht="15.75" customHeight="1" x14ac:dyDescent="0.2">
      <c r="B106" s="33"/>
      <c r="C106" s="129" t="s">
        <v>240</v>
      </c>
      <c r="D106" s="129" t="s">
        <v>210</v>
      </c>
      <c r="E106" s="130" t="s">
        <v>2367</v>
      </c>
      <c r="F106" s="131" t="s">
        <v>2368</v>
      </c>
      <c r="G106" s="132" t="s">
        <v>123</v>
      </c>
      <c r="H106" s="133">
        <v>200</v>
      </c>
      <c r="I106" s="134"/>
      <c r="J106" s="135">
        <f>ROUND(I106*H106,2)</f>
        <v>0</v>
      </c>
      <c r="K106" s="131" t="s">
        <v>213</v>
      </c>
      <c r="L106" s="33"/>
      <c r="M106" s="136" t="s">
        <v>19</v>
      </c>
      <c r="N106" s="137" t="s">
        <v>46</v>
      </c>
      <c r="P106" s="138">
        <f>O106*H106</f>
        <v>0</v>
      </c>
      <c r="Q106" s="138">
        <v>3.0000000000000001E-5</v>
      </c>
      <c r="R106" s="138">
        <f>Q106*H106</f>
        <v>6.0000000000000001E-3</v>
      </c>
      <c r="S106" s="138">
        <v>3.0000000000000001E-3</v>
      </c>
      <c r="T106" s="139">
        <f>S106*H106</f>
        <v>0.6</v>
      </c>
      <c r="AR106" s="140" t="s">
        <v>214</v>
      </c>
      <c r="AT106" s="140" t="s">
        <v>210</v>
      </c>
      <c r="AU106" s="140" t="s">
        <v>85</v>
      </c>
      <c r="AY106" s="18" t="s">
        <v>208</v>
      </c>
      <c r="BE106" s="141">
        <f>IF(N106="základní",J106,0)</f>
        <v>0</v>
      </c>
      <c r="BF106" s="141">
        <f>IF(N106="snížená",J106,0)</f>
        <v>0</v>
      </c>
      <c r="BG106" s="141">
        <f>IF(N106="zákl. přenesená",J106,0)</f>
        <v>0</v>
      </c>
      <c r="BH106" s="141">
        <f>IF(N106="sníž. přenesená",J106,0)</f>
        <v>0</v>
      </c>
      <c r="BI106" s="141">
        <f>IF(N106="nulová",J106,0)</f>
        <v>0</v>
      </c>
      <c r="BJ106" s="18" t="s">
        <v>83</v>
      </c>
      <c r="BK106" s="141">
        <f>ROUND(I106*H106,2)</f>
        <v>0</v>
      </c>
      <c r="BL106" s="18" t="s">
        <v>214</v>
      </c>
      <c r="BM106" s="140" t="s">
        <v>2755</v>
      </c>
    </row>
    <row r="107" spans="2:65" s="1" customFormat="1" x14ac:dyDescent="0.2">
      <c r="B107" s="33"/>
      <c r="D107" s="142" t="s">
        <v>216</v>
      </c>
      <c r="F107" s="143" t="s">
        <v>2370</v>
      </c>
      <c r="I107" s="144"/>
      <c r="L107" s="33"/>
      <c r="M107" s="145"/>
      <c r="T107" s="54"/>
      <c r="AT107" s="18" t="s">
        <v>216</v>
      </c>
      <c r="AU107" s="18" t="s">
        <v>85</v>
      </c>
    </row>
    <row r="108" spans="2:65" s="11" customFormat="1" ht="22.75" customHeight="1" x14ac:dyDescent="0.25">
      <c r="B108" s="117"/>
      <c r="D108" s="118" t="s">
        <v>74</v>
      </c>
      <c r="E108" s="127" t="s">
        <v>805</v>
      </c>
      <c r="F108" s="127" t="s">
        <v>806</v>
      </c>
      <c r="I108" s="120"/>
      <c r="J108" s="128">
        <f>BK108</f>
        <v>0</v>
      </c>
      <c r="L108" s="117"/>
      <c r="M108" s="122"/>
      <c r="P108" s="123">
        <f>SUM(P109:P117)</f>
        <v>0</v>
      </c>
      <c r="R108" s="123">
        <f>SUM(R109:R117)</f>
        <v>0</v>
      </c>
      <c r="T108" s="124">
        <f>SUM(T109:T117)</f>
        <v>0</v>
      </c>
      <c r="AR108" s="118" t="s">
        <v>83</v>
      </c>
      <c r="AT108" s="125" t="s">
        <v>74</v>
      </c>
      <c r="AU108" s="125" t="s">
        <v>83</v>
      </c>
      <c r="AY108" s="118" t="s">
        <v>208</v>
      </c>
      <c r="BK108" s="126">
        <f>SUM(BK109:BK117)</f>
        <v>0</v>
      </c>
    </row>
    <row r="109" spans="2:65" s="1" customFormat="1" ht="24.75" customHeight="1" x14ac:dyDescent="0.2">
      <c r="B109" s="33"/>
      <c r="C109" s="129" t="s">
        <v>245</v>
      </c>
      <c r="D109" s="129" t="s">
        <v>210</v>
      </c>
      <c r="E109" s="130" t="s">
        <v>808</v>
      </c>
      <c r="F109" s="131" t="s">
        <v>809</v>
      </c>
      <c r="G109" s="132" t="s">
        <v>264</v>
      </c>
      <c r="H109" s="133">
        <v>1.623</v>
      </c>
      <c r="I109" s="134"/>
      <c r="J109" s="135">
        <f>ROUND(I109*H109,2)</f>
        <v>0</v>
      </c>
      <c r="K109" s="131" t="s">
        <v>213</v>
      </c>
      <c r="L109" s="33"/>
      <c r="M109" s="136" t="s">
        <v>19</v>
      </c>
      <c r="N109" s="137" t="s">
        <v>46</v>
      </c>
      <c r="P109" s="138">
        <f>O109*H109</f>
        <v>0</v>
      </c>
      <c r="Q109" s="138">
        <v>0</v>
      </c>
      <c r="R109" s="138">
        <f>Q109*H109</f>
        <v>0</v>
      </c>
      <c r="S109" s="138">
        <v>0</v>
      </c>
      <c r="T109" s="139">
        <f>S109*H109</f>
        <v>0</v>
      </c>
      <c r="AR109" s="140" t="s">
        <v>214</v>
      </c>
      <c r="AT109" s="140" t="s">
        <v>210</v>
      </c>
      <c r="AU109" s="140" t="s">
        <v>85</v>
      </c>
      <c r="AY109" s="18" t="s">
        <v>208</v>
      </c>
      <c r="BE109" s="141">
        <f>IF(N109="základní",J109,0)</f>
        <v>0</v>
      </c>
      <c r="BF109" s="141">
        <f>IF(N109="snížená",J109,0)</f>
        <v>0</v>
      </c>
      <c r="BG109" s="141">
        <f>IF(N109="zákl. přenesená",J109,0)</f>
        <v>0</v>
      </c>
      <c r="BH109" s="141">
        <f>IF(N109="sníž. přenesená",J109,0)</f>
        <v>0</v>
      </c>
      <c r="BI109" s="141">
        <f>IF(N109="nulová",J109,0)</f>
        <v>0</v>
      </c>
      <c r="BJ109" s="18" t="s">
        <v>83</v>
      </c>
      <c r="BK109" s="141">
        <f>ROUND(I109*H109,2)</f>
        <v>0</v>
      </c>
      <c r="BL109" s="18" t="s">
        <v>214</v>
      </c>
      <c r="BM109" s="140" t="s">
        <v>2756</v>
      </c>
    </row>
    <row r="110" spans="2:65" s="1" customFormat="1" x14ac:dyDescent="0.2">
      <c r="B110" s="33"/>
      <c r="D110" s="142" t="s">
        <v>216</v>
      </c>
      <c r="F110" s="143" t="s">
        <v>811</v>
      </c>
      <c r="I110" s="144"/>
      <c r="L110" s="33"/>
      <c r="M110" s="145"/>
      <c r="T110" s="54"/>
      <c r="AT110" s="18" t="s">
        <v>216</v>
      </c>
      <c r="AU110" s="18" t="s">
        <v>85</v>
      </c>
    </row>
    <row r="111" spans="2:65" s="1" customFormat="1" ht="22.25" customHeight="1" x14ac:dyDescent="0.2">
      <c r="B111" s="33"/>
      <c r="C111" s="129" t="s">
        <v>250</v>
      </c>
      <c r="D111" s="129" t="s">
        <v>210</v>
      </c>
      <c r="E111" s="130" t="s">
        <v>813</v>
      </c>
      <c r="F111" s="131" t="s">
        <v>814</v>
      </c>
      <c r="G111" s="132" t="s">
        <v>264</v>
      </c>
      <c r="H111" s="133">
        <v>1.623</v>
      </c>
      <c r="I111" s="134"/>
      <c r="J111" s="135">
        <f>ROUND(I111*H111,2)</f>
        <v>0</v>
      </c>
      <c r="K111" s="131" t="s">
        <v>213</v>
      </c>
      <c r="L111" s="33"/>
      <c r="M111" s="136" t="s">
        <v>19</v>
      </c>
      <c r="N111" s="137" t="s">
        <v>46</v>
      </c>
      <c r="P111" s="138">
        <f>O111*H111</f>
        <v>0</v>
      </c>
      <c r="Q111" s="138">
        <v>0</v>
      </c>
      <c r="R111" s="138">
        <f>Q111*H111</f>
        <v>0</v>
      </c>
      <c r="S111" s="138">
        <v>0</v>
      </c>
      <c r="T111" s="139">
        <f>S111*H111</f>
        <v>0</v>
      </c>
      <c r="AR111" s="140" t="s">
        <v>214</v>
      </c>
      <c r="AT111" s="140" t="s">
        <v>210</v>
      </c>
      <c r="AU111" s="140" t="s">
        <v>85</v>
      </c>
      <c r="AY111" s="18" t="s">
        <v>208</v>
      </c>
      <c r="BE111" s="141">
        <f>IF(N111="základní",J111,0)</f>
        <v>0</v>
      </c>
      <c r="BF111" s="141">
        <f>IF(N111="snížená",J111,0)</f>
        <v>0</v>
      </c>
      <c r="BG111" s="141">
        <f>IF(N111="zákl. přenesená",J111,0)</f>
        <v>0</v>
      </c>
      <c r="BH111" s="141">
        <f>IF(N111="sníž. přenesená",J111,0)</f>
        <v>0</v>
      </c>
      <c r="BI111" s="141">
        <f>IF(N111="nulová",J111,0)</f>
        <v>0</v>
      </c>
      <c r="BJ111" s="18" t="s">
        <v>83</v>
      </c>
      <c r="BK111" s="141">
        <f>ROUND(I111*H111,2)</f>
        <v>0</v>
      </c>
      <c r="BL111" s="18" t="s">
        <v>214</v>
      </c>
      <c r="BM111" s="140" t="s">
        <v>2757</v>
      </c>
    </row>
    <row r="112" spans="2:65" s="1" customFormat="1" x14ac:dyDescent="0.2">
      <c r="B112" s="33"/>
      <c r="D112" s="142" t="s">
        <v>216</v>
      </c>
      <c r="F112" s="143" t="s">
        <v>816</v>
      </c>
      <c r="I112" s="144"/>
      <c r="L112" s="33"/>
      <c r="M112" s="145"/>
      <c r="T112" s="54"/>
      <c r="AT112" s="18" t="s">
        <v>216</v>
      </c>
      <c r="AU112" s="18" t="s">
        <v>85</v>
      </c>
    </row>
    <row r="113" spans="2:65" s="1" customFormat="1" ht="24.75" customHeight="1" x14ac:dyDescent="0.2">
      <c r="B113" s="33"/>
      <c r="C113" s="129" t="s">
        <v>256</v>
      </c>
      <c r="D113" s="129" t="s">
        <v>210</v>
      </c>
      <c r="E113" s="130" t="s">
        <v>818</v>
      </c>
      <c r="F113" s="131" t="s">
        <v>819</v>
      </c>
      <c r="G113" s="132" t="s">
        <v>264</v>
      </c>
      <c r="H113" s="133">
        <v>30.837</v>
      </c>
      <c r="I113" s="134"/>
      <c r="J113" s="135">
        <f>ROUND(I113*H113,2)</f>
        <v>0</v>
      </c>
      <c r="K113" s="131" t="s">
        <v>213</v>
      </c>
      <c r="L113" s="33"/>
      <c r="M113" s="136" t="s">
        <v>19</v>
      </c>
      <c r="N113" s="137" t="s">
        <v>46</v>
      </c>
      <c r="P113" s="138">
        <f>O113*H113</f>
        <v>0</v>
      </c>
      <c r="Q113" s="138">
        <v>0</v>
      </c>
      <c r="R113" s="138">
        <f>Q113*H113</f>
        <v>0</v>
      </c>
      <c r="S113" s="138">
        <v>0</v>
      </c>
      <c r="T113" s="139">
        <f>S113*H113</f>
        <v>0</v>
      </c>
      <c r="AR113" s="140" t="s">
        <v>214</v>
      </c>
      <c r="AT113" s="140" t="s">
        <v>210</v>
      </c>
      <c r="AU113" s="140" t="s">
        <v>85</v>
      </c>
      <c r="AY113" s="18" t="s">
        <v>208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8" t="s">
        <v>83</v>
      </c>
      <c r="BK113" s="141">
        <f>ROUND(I113*H113,2)</f>
        <v>0</v>
      </c>
      <c r="BL113" s="18" t="s">
        <v>214</v>
      </c>
      <c r="BM113" s="140" t="s">
        <v>2758</v>
      </c>
    </row>
    <row r="114" spans="2:65" s="1" customFormat="1" x14ac:dyDescent="0.2">
      <c r="B114" s="33"/>
      <c r="D114" s="142" t="s">
        <v>216</v>
      </c>
      <c r="F114" s="143" t="s">
        <v>821</v>
      </c>
      <c r="I114" s="144"/>
      <c r="L114" s="33"/>
      <c r="M114" s="145"/>
      <c r="T114" s="54"/>
      <c r="AT114" s="18" t="s">
        <v>216</v>
      </c>
      <c r="AU114" s="18" t="s">
        <v>85</v>
      </c>
    </row>
    <row r="115" spans="2:65" s="13" customFormat="1" x14ac:dyDescent="0.2">
      <c r="B115" s="153"/>
      <c r="D115" s="147" t="s">
        <v>218</v>
      </c>
      <c r="F115" s="155" t="s">
        <v>2759</v>
      </c>
      <c r="H115" s="156">
        <v>30.837</v>
      </c>
      <c r="I115" s="157"/>
      <c r="L115" s="153"/>
      <c r="M115" s="158"/>
      <c r="T115" s="159"/>
      <c r="AT115" s="154" t="s">
        <v>218</v>
      </c>
      <c r="AU115" s="154" t="s">
        <v>85</v>
      </c>
      <c r="AV115" s="13" t="s">
        <v>85</v>
      </c>
      <c r="AW115" s="13" t="s">
        <v>4</v>
      </c>
      <c r="AX115" s="13" t="s">
        <v>83</v>
      </c>
      <c r="AY115" s="154" t="s">
        <v>208</v>
      </c>
    </row>
    <row r="116" spans="2:65" s="1" customFormat="1" ht="24.75" customHeight="1" x14ac:dyDescent="0.2">
      <c r="B116" s="33"/>
      <c r="C116" s="129" t="s">
        <v>261</v>
      </c>
      <c r="D116" s="129" t="s">
        <v>210</v>
      </c>
      <c r="E116" s="130" t="s">
        <v>824</v>
      </c>
      <c r="F116" s="131" t="s">
        <v>825</v>
      </c>
      <c r="G116" s="132" t="s">
        <v>264</v>
      </c>
      <c r="H116" s="133">
        <v>1.623</v>
      </c>
      <c r="I116" s="134"/>
      <c r="J116" s="135">
        <f>ROUND(I116*H116,2)</f>
        <v>0</v>
      </c>
      <c r="K116" s="131" t="s">
        <v>213</v>
      </c>
      <c r="L116" s="33"/>
      <c r="M116" s="136" t="s">
        <v>19</v>
      </c>
      <c r="N116" s="137" t="s">
        <v>46</v>
      </c>
      <c r="P116" s="138">
        <f>O116*H116</f>
        <v>0</v>
      </c>
      <c r="Q116" s="138">
        <v>0</v>
      </c>
      <c r="R116" s="138">
        <f>Q116*H116</f>
        <v>0</v>
      </c>
      <c r="S116" s="138">
        <v>0</v>
      </c>
      <c r="T116" s="139">
        <f>S116*H116</f>
        <v>0</v>
      </c>
      <c r="AR116" s="140" t="s">
        <v>214</v>
      </c>
      <c r="AT116" s="140" t="s">
        <v>210</v>
      </c>
      <c r="AU116" s="140" t="s">
        <v>85</v>
      </c>
      <c r="AY116" s="18" t="s">
        <v>208</v>
      </c>
      <c r="BE116" s="141">
        <f>IF(N116="základní",J116,0)</f>
        <v>0</v>
      </c>
      <c r="BF116" s="141">
        <f>IF(N116="snížená",J116,0)</f>
        <v>0</v>
      </c>
      <c r="BG116" s="141">
        <f>IF(N116="zákl. přenesená",J116,0)</f>
        <v>0</v>
      </c>
      <c r="BH116" s="141">
        <f>IF(N116="sníž. přenesená",J116,0)</f>
        <v>0</v>
      </c>
      <c r="BI116" s="141">
        <f>IF(N116="nulová",J116,0)</f>
        <v>0</v>
      </c>
      <c r="BJ116" s="18" t="s">
        <v>83</v>
      </c>
      <c r="BK116" s="141">
        <f>ROUND(I116*H116,2)</f>
        <v>0</v>
      </c>
      <c r="BL116" s="18" t="s">
        <v>214</v>
      </c>
      <c r="BM116" s="140" t="s">
        <v>2760</v>
      </c>
    </row>
    <row r="117" spans="2:65" s="1" customFormat="1" x14ac:dyDescent="0.2">
      <c r="B117" s="33"/>
      <c r="D117" s="142" t="s">
        <v>216</v>
      </c>
      <c r="F117" s="143" t="s">
        <v>827</v>
      </c>
      <c r="I117" s="144"/>
      <c r="L117" s="33"/>
      <c r="M117" s="145"/>
      <c r="T117" s="54"/>
      <c r="AT117" s="18" t="s">
        <v>216</v>
      </c>
      <c r="AU117" s="18" t="s">
        <v>85</v>
      </c>
    </row>
    <row r="118" spans="2:65" s="11" customFormat="1" ht="22.75" customHeight="1" x14ac:dyDescent="0.25">
      <c r="B118" s="117"/>
      <c r="D118" s="118" t="s">
        <v>74</v>
      </c>
      <c r="E118" s="127" t="s">
        <v>828</v>
      </c>
      <c r="F118" s="127" t="s">
        <v>829</v>
      </c>
      <c r="I118" s="120"/>
      <c r="J118" s="128">
        <f>BK118</f>
        <v>0</v>
      </c>
      <c r="L118" s="117"/>
      <c r="M118" s="122"/>
      <c r="P118" s="123">
        <f>SUM(P119:P120)</f>
        <v>0</v>
      </c>
      <c r="R118" s="123">
        <f>SUM(R119:R120)</f>
        <v>0</v>
      </c>
      <c r="T118" s="124">
        <f>SUM(T119:T120)</f>
        <v>0</v>
      </c>
      <c r="AR118" s="118" t="s">
        <v>83</v>
      </c>
      <c r="AT118" s="125" t="s">
        <v>74</v>
      </c>
      <c r="AU118" s="125" t="s">
        <v>83</v>
      </c>
      <c r="AY118" s="118" t="s">
        <v>208</v>
      </c>
      <c r="BK118" s="126">
        <f>SUM(BK119:BK120)</f>
        <v>0</v>
      </c>
    </row>
    <row r="119" spans="2:65" s="1" customFormat="1" ht="33.4" customHeight="1" x14ac:dyDescent="0.2">
      <c r="B119" s="33"/>
      <c r="C119" s="129" t="s">
        <v>268</v>
      </c>
      <c r="D119" s="129" t="s">
        <v>210</v>
      </c>
      <c r="E119" s="130" t="s">
        <v>831</v>
      </c>
      <c r="F119" s="131" t="s">
        <v>832</v>
      </c>
      <c r="G119" s="132" t="s">
        <v>264</v>
      </c>
      <c r="H119" s="133">
        <v>0.56899999999999995</v>
      </c>
      <c r="I119" s="134"/>
      <c r="J119" s="135">
        <f>ROUND(I119*H119,2)</f>
        <v>0</v>
      </c>
      <c r="K119" s="131" t="s">
        <v>213</v>
      </c>
      <c r="L119" s="33"/>
      <c r="M119" s="136" t="s">
        <v>19</v>
      </c>
      <c r="N119" s="137" t="s">
        <v>46</v>
      </c>
      <c r="P119" s="138">
        <f>O119*H119</f>
        <v>0</v>
      </c>
      <c r="Q119" s="138">
        <v>0</v>
      </c>
      <c r="R119" s="138">
        <f>Q119*H119</f>
        <v>0</v>
      </c>
      <c r="S119" s="138">
        <v>0</v>
      </c>
      <c r="T119" s="139">
        <f>S119*H119</f>
        <v>0</v>
      </c>
      <c r="AR119" s="140" t="s">
        <v>214</v>
      </c>
      <c r="AT119" s="140" t="s">
        <v>210</v>
      </c>
      <c r="AU119" s="140" t="s">
        <v>85</v>
      </c>
      <c r="AY119" s="18" t="s">
        <v>208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8" t="s">
        <v>83</v>
      </c>
      <c r="BK119" s="141">
        <f>ROUND(I119*H119,2)</f>
        <v>0</v>
      </c>
      <c r="BL119" s="18" t="s">
        <v>214</v>
      </c>
      <c r="BM119" s="140" t="s">
        <v>2761</v>
      </c>
    </row>
    <row r="120" spans="2:65" s="1" customFormat="1" x14ac:dyDescent="0.2">
      <c r="B120" s="33"/>
      <c r="D120" s="142" t="s">
        <v>216</v>
      </c>
      <c r="F120" s="143" t="s">
        <v>834</v>
      </c>
      <c r="I120" s="144"/>
      <c r="L120" s="33"/>
      <c r="M120" s="145"/>
      <c r="T120" s="54"/>
      <c r="AT120" s="18" t="s">
        <v>216</v>
      </c>
      <c r="AU120" s="18" t="s">
        <v>85</v>
      </c>
    </row>
    <row r="121" spans="2:65" s="11" customFormat="1" ht="25.9" customHeight="1" x14ac:dyDescent="0.35">
      <c r="B121" s="117"/>
      <c r="D121" s="118" t="s">
        <v>74</v>
      </c>
      <c r="E121" s="119" t="s">
        <v>835</v>
      </c>
      <c r="F121" s="119" t="s">
        <v>836</v>
      </c>
      <c r="I121" s="120"/>
      <c r="J121" s="121">
        <f>BK121</f>
        <v>0</v>
      </c>
      <c r="L121" s="117"/>
      <c r="M121" s="122"/>
      <c r="P121" s="123">
        <f>P122+P139</f>
        <v>0</v>
      </c>
      <c r="R121" s="123">
        <f>R122+R139</f>
        <v>0.17280500000000001</v>
      </c>
      <c r="T121" s="124">
        <f>T122+T139</f>
        <v>1</v>
      </c>
      <c r="AR121" s="118" t="s">
        <v>85</v>
      </c>
      <c r="AT121" s="125" t="s">
        <v>74</v>
      </c>
      <c r="AU121" s="125" t="s">
        <v>75</v>
      </c>
      <c r="AY121" s="118" t="s">
        <v>208</v>
      </c>
      <c r="BK121" s="126">
        <f>BK122+BK139</f>
        <v>0</v>
      </c>
    </row>
    <row r="122" spans="2:65" s="11" customFormat="1" ht="22.75" customHeight="1" x14ac:dyDescent="0.25">
      <c r="B122" s="117"/>
      <c r="D122" s="118" t="s">
        <v>74</v>
      </c>
      <c r="E122" s="127" t="s">
        <v>2377</v>
      </c>
      <c r="F122" s="127" t="s">
        <v>2378</v>
      </c>
      <c r="I122" s="120"/>
      <c r="J122" s="128">
        <f>BK122</f>
        <v>0</v>
      </c>
      <c r="L122" s="117"/>
      <c r="M122" s="122"/>
      <c r="P122" s="123">
        <f>SUM(P123:P138)</f>
        <v>0</v>
      </c>
      <c r="R122" s="123">
        <f>SUM(R123:R138)</f>
        <v>6.8640000000000007E-2</v>
      </c>
      <c r="T122" s="124">
        <f>SUM(T123:T138)</f>
        <v>0</v>
      </c>
      <c r="AR122" s="118" t="s">
        <v>85</v>
      </c>
      <c r="AT122" s="125" t="s">
        <v>74</v>
      </c>
      <c r="AU122" s="125" t="s">
        <v>83</v>
      </c>
      <c r="AY122" s="118" t="s">
        <v>208</v>
      </c>
      <c r="BK122" s="126">
        <f>SUM(BK123:BK138)</f>
        <v>0</v>
      </c>
    </row>
    <row r="123" spans="2:65" s="1" customFormat="1" ht="22.25" customHeight="1" x14ac:dyDescent="0.2">
      <c r="B123" s="33"/>
      <c r="C123" s="129" t="s">
        <v>273</v>
      </c>
      <c r="D123" s="129" t="s">
        <v>210</v>
      </c>
      <c r="E123" s="130" t="s">
        <v>2392</v>
      </c>
      <c r="F123" s="131" t="s">
        <v>2393</v>
      </c>
      <c r="G123" s="132" t="s">
        <v>123</v>
      </c>
      <c r="H123" s="133">
        <v>24</v>
      </c>
      <c r="I123" s="134"/>
      <c r="J123" s="135">
        <f>ROUND(I123*H123,2)</f>
        <v>0</v>
      </c>
      <c r="K123" s="131" t="s">
        <v>213</v>
      </c>
      <c r="L123" s="33"/>
      <c r="M123" s="136" t="s">
        <v>19</v>
      </c>
      <c r="N123" s="137" t="s">
        <v>46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312</v>
      </c>
      <c r="AT123" s="140" t="s">
        <v>210</v>
      </c>
      <c r="AU123" s="140" t="s">
        <v>85</v>
      </c>
      <c r="AY123" s="18" t="s">
        <v>208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8" t="s">
        <v>83</v>
      </c>
      <c r="BK123" s="141">
        <f>ROUND(I123*H123,2)</f>
        <v>0</v>
      </c>
      <c r="BL123" s="18" t="s">
        <v>312</v>
      </c>
      <c r="BM123" s="140" t="s">
        <v>2762</v>
      </c>
    </row>
    <row r="124" spans="2:65" s="1" customFormat="1" x14ac:dyDescent="0.2">
      <c r="B124" s="33"/>
      <c r="D124" s="142" t="s">
        <v>216</v>
      </c>
      <c r="F124" s="143" t="s">
        <v>2395</v>
      </c>
      <c r="I124" s="144"/>
      <c r="L124" s="33"/>
      <c r="M124" s="145"/>
      <c r="T124" s="54"/>
      <c r="AT124" s="18" t="s">
        <v>216</v>
      </c>
      <c r="AU124" s="18" t="s">
        <v>85</v>
      </c>
    </row>
    <row r="125" spans="2:65" s="1" customFormat="1" ht="15.75" customHeight="1" x14ac:dyDescent="0.2">
      <c r="B125" s="33"/>
      <c r="C125" s="168" t="s">
        <v>8</v>
      </c>
      <c r="D125" s="168" t="s">
        <v>346</v>
      </c>
      <c r="E125" s="169" t="s">
        <v>2763</v>
      </c>
      <c r="F125" s="170" t="s">
        <v>2764</v>
      </c>
      <c r="G125" s="171" t="s">
        <v>123</v>
      </c>
      <c r="H125" s="172">
        <v>24</v>
      </c>
      <c r="I125" s="173"/>
      <c r="J125" s="174">
        <f>ROUND(I125*H125,2)</f>
        <v>0</v>
      </c>
      <c r="K125" s="170" t="s">
        <v>213</v>
      </c>
      <c r="L125" s="175"/>
      <c r="M125" s="176" t="s">
        <v>19</v>
      </c>
      <c r="N125" s="177" t="s">
        <v>46</v>
      </c>
      <c r="P125" s="138">
        <f>O125*H125</f>
        <v>0</v>
      </c>
      <c r="Q125" s="138">
        <v>2.8300000000000001E-3</v>
      </c>
      <c r="R125" s="138">
        <f>Q125*H125</f>
        <v>6.7920000000000008E-2</v>
      </c>
      <c r="S125" s="138">
        <v>0</v>
      </c>
      <c r="T125" s="139">
        <f>S125*H125</f>
        <v>0</v>
      </c>
      <c r="AR125" s="140" t="s">
        <v>432</v>
      </c>
      <c r="AT125" s="140" t="s">
        <v>346</v>
      </c>
      <c r="AU125" s="140" t="s">
        <v>85</v>
      </c>
      <c r="AY125" s="18" t="s">
        <v>208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8" t="s">
        <v>83</v>
      </c>
      <c r="BK125" s="141">
        <f>ROUND(I125*H125,2)</f>
        <v>0</v>
      </c>
      <c r="BL125" s="18" t="s">
        <v>312</v>
      </c>
      <c r="BM125" s="140" t="s">
        <v>2765</v>
      </c>
    </row>
    <row r="126" spans="2:65" s="12" customFormat="1" x14ac:dyDescent="0.2">
      <c r="B126" s="146"/>
      <c r="D126" s="147" t="s">
        <v>218</v>
      </c>
      <c r="E126" s="148" t="s">
        <v>19</v>
      </c>
      <c r="F126" s="149" t="s">
        <v>2399</v>
      </c>
      <c r="H126" s="148" t="s">
        <v>19</v>
      </c>
      <c r="I126" s="150"/>
      <c r="L126" s="146"/>
      <c r="M126" s="151"/>
      <c r="T126" s="152"/>
      <c r="AT126" s="148" t="s">
        <v>218</v>
      </c>
      <c r="AU126" s="148" t="s">
        <v>85</v>
      </c>
      <c r="AV126" s="12" t="s">
        <v>83</v>
      </c>
      <c r="AW126" s="12" t="s">
        <v>35</v>
      </c>
      <c r="AX126" s="12" t="s">
        <v>75</v>
      </c>
      <c r="AY126" s="148" t="s">
        <v>208</v>
      </c>
    </row>
    <row r="127" spans="2:65" s="13" customFormat="1" x14ac:dyDescent="0.2">
      <c r="B127" s="153"/>
      <c r="D127" s="147" t="s">
        <v>218</v>
      </c>
      <c r="E127" s="154" t="s">
        <v>19</v>
      </c>
      <c r="F127" s="155" t="s">
        <v>2766</v>
      </c>
      <c r="H127" s="156">
        <v>24</v>
      </c>
      <c r="I127" s="157"/>
      <c r="L127" s="153"/>
      <c r="M127" s="158"/>
      <c r="T127" s="159"/>
      <c r="AT127" s="154" t="s">
        <v>218</v>
      </c>
      <c r="AU127" s="154" t="s">
        <v>85</v>
      </c>
      <c r="AV127" s="13" t="s">
        <v>85</v>
      </c>
      <c r="AW127" s="13" t="s">
        <v>35</v>
      </c>
      <c r="AX127" s="13" t="s">
        <v>75</v>
      </c>
      <c r="AY127" s="154" t="s">
        <v>208</v>
      </c>
    </row>
    <row r="128" spans="2:65" s="14" customFormat="1" x14ac:dyDescent="0.2">
      <c r="B128" s="160"/>
      <c r="D128" s="147" t="s">
        <v>218</v>
      </c>
      <c r="E128" s="161" t="s">
        <v>19</v>
      </c>
      <c r="F128" s="162" t="s">
        <v>221</v>
      </c>
      <c r="H128" s="163">
        <v>24</v>
      </c>
      <c r="I128" s="164"/>
      <c r="L128" s="160"/>
      <c r="M128" s="165"/>
      <c r="T128" s="166"/>
      <c r="AT128" s="161" t="s">
        <v>218</v>
      </c>
      <c r="AU128" s="161" t="s">
        <v>85</v>
      </c>
      <c r="AV128" s="14" t="s">
        <v>214</v>
      </c>
      <c r="AW128" s="14" t="s">
        <v>35</v>
      </c>
      <c r="AX128" s="14" t="s">
        <v>83</v>
      </c>
      <c r="AY128" s="161" t="s">
        <v>208</v>
      </c>
    </row>
    <row r="129" spans="2:65" s="1" customFormat="1" ht="24.75" customHeight="1" x14ac:dyDescent="0.2">
      <c r="B129" s="33"/>
      <c r="C129" s="129" t="s">
        <v>287</v>
      </c>
      <c r="D129" s="129" t="s">
        <v>210</v>
      </c>
      <c r="E129" s="130" t="s">
        <v>2401</v>
      </c>
      <c r="F129" s="131" t="s">
        <v>2402</v>
      </c>
      <c r="G129" s="132" t="s">
        <v>307</v>
      </c>
      <c r="H129" s="133">
        <v>18</v>
      </c>
      <c r="I129" s="134"/>
      <c r="J129" s="135">
        <f>ROUND(I129*H129,2)</f>
        <v>0</v>
      </c>
      <c r="K129" s="131" t="s">
        <v>213</v>
      </c>
      <c r="L129" s="33"/>
      <c r="M129" s="136" t="s">
        <v>19</v>
      </c>
      <c r="N129" s="137" t="s">
        <v>46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312</v>
      </c>
      <c r="AT129" s="140" t="s">
        <v>210</v>
      </c>
      <c r="AU129" s="140" t="s">
        <v>85</v>
      </c>
      <c r="AY129" s="18" t="s">
        <v>208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8" t="s">
        <v>83</v>
      </c>
      <c r="BK129" s="141">
        <f>ROUND(I129*H129,2)</f>
        <v>0</v>
      </c>
      <c r="BL129" s="18" t="s">
        <v>312</v>
      </c>
      <c r="BM129" s="140" t="s">
        <v>2767</v>
      </c>
    </row>
    <row r="130" spans="2:65" s="1" customFormat="1" x14ac:dyDescent="0.2">
      <c r="B130" s="33"/>
      <c r="D130" s="142" t="s">
        <v>216</v>
      </c>
      <c r="F130" s="143" t="s">
        <v>2404</v>
      </c>
      <c r="I130" s="144"/>
      <c r="L130" s="33"/>
      <c r="M130" s="145"/>
      <c r="T130" s="54"/>
      <c r="AT130" s="18" t="s">
        <v>216</v>
      </c>
      <c r="AU130" s="18" t="s">
        <v>85</v>
      </c>
    </row>
    <row r="131" spans="2:65" s="1" customFormat="1" ht="15.75" customHeight="1" x14ac:dyDescent="0.2">
      <c r="B131" s="33"/>
      <c r="C131" s="168" t="s">
        <v>292</v>
      </c>
      <c r="D131" s="168" t="s">
        <v>346</v>
      </c>
      <c r="E131" s="169" t="s">
        <v>2405</v>
      </c>
      <c r="F131" s="170" t="s">
        <v>2406</v>
      </c>
      <c r="G131" s="171" t="s">
        <v>307</v>
      </c>
      <c r="H131" s="172">
        <v>18</v>
      </c>
      <c r="I131" s="173"/>
      <c r="J131" s="174">
        <f>ROUND(I131*H131,2)</f>
        <v>0</v>
      </c>
      <c r="K131" s="170" t="s">
        <v>213</v>
      </c>
      <c r="L131" s="175"/>
      <c r="M131" s="176" t="s">
        <v>19</v>
      </c>
      <c r="N131" s="177" t="s">
        <v>46</v>
      </c>
      <c r="P131" s="138">
        <f>O131*H131</f>
        <v>0</v>
      </c>
      <c r="Q131" s="138">
        <v>4.0000000000000003E-5</v>
      </c>
      <c r="R131" s="138">
        <f>Q131*H131</f>
        <v>7.2000000000000005E-4</v>
      </c>
      <c r="S131" s="138">
        <v>0</v>
      </c>
      <c r="T131" s="139">
        <f>S131*H131</f>
        <v>0</v>
      </c>
      <c r="AR131" s="140" t="s">
        <v>432</v>
      </c>
      <c r="AT131" s="140" t="s">
        <v>346</v>
      </c>
      <c r="AU131" s="140" t="s">
        <v>85</v>
      </c>
      <c r="AY131" s="18" t="s">
        <v>208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8" t="s">
        <v>83</v>
      </c>
      <c r="BK131" s="141">
        <f>ROUND(I131*H131,2)</f>
        <v>0</v>
      </c>
      <c r="BL131" s="18" t="s">
        <v>312</v>
      </c>
      <c r="BM131" s="140" t="s">
        <v>2768</v>
      </c>
    </row>
    <row r="132" spans="2:65" s="12" customFormat="1" x14ac:dyDescent="0.2">
      <c r="B132" s="146"/>
      <c r="D132" s="147" t="s">
        <v>218</v>
      </c>
      <c r="E132" s="148" t="s">
        <v>19</v>
      </c>
      <c r="F132" s="149" t="s">
        <v>2399</v>
      </c>
      <c r="H132" s="148" t="s">
        <v>19</v>
      </c>
      <c r="I132" s="150"/>
      <c r="L132" s="146"/>
      <c r="M132" s="151"/>
      <c r="T132" s="152"/>
      <c r="AT132" s="148" t="s">
        <v>218</v>
      </c>
      <c r="AU132" s="148" t="s">
        <v>85</v>
      </c>
      <c r="AV132" s="12" t="s">
        <v>83</v>
      </c>
      <c r="AW132" s="12" t="s">
        <v>35</v>
      </c>
      <c r="AX132" s="12" t="s">
        <v>75</v>
      </c>
      <c r="AY132" s="148" t="s">
        <v>208</v>
      </c>
    </row>
    <row r="133" spans="2:65" s="13" customFormat="1" x14ac:dyDescent="0.2">
      <c r="B133" s="153"/>
      <c r="D133" s="147" t="s">
        <v>218</v>
      </c>
      <c r="E133" s="154" t="s">
        <v>19</v>
      </c>
      <c r="F133" s="155" t="s">
        <v>2769</v>
      </c>
      <c r="H133" s="156">
        <v>18</v>
      </c>
      <c r="I133" s="157"/>
      <c r="L133" s="153"/>
      <c r="M133" s="158"/>
      <c r="T133" s="159"/>
      <c r="AT133" s="154" t="s">
        <v>218</v>
      </c>
      <c r="AU133" s="154" t="s">
        <v>85</v>
      </c>
      <c r="AV133" s="13" t="s">
        <v>85</v>
      </c>
      <c r="AW133" s="13" t="s">
        <v>35</v>
      </c>
      <c r="AX133" s="13" t="s">
        <v>75</v>
      </c>
      <c r="AY133" s="154" t="s">
        <v>208</v>
      </c>
    </row>
    <row r="134" spans="2:65" s="14" customFormat="1" x14ac:dyDescent="0.2">
      <c r="B134" s="160"/>
      <c r="D134" s="147" t="s">
        <v>218</v>
      </c>
      <c r="E134" s="161" t="s">
        <v>19</v>
      </c>
      <c r="F134" s="162" t="s">
        <v>221</v>
      </c>
      <c r="H134" s="163">
        <v>18</v>
      </c>
      <c r="I134" s="164"/>
      <c r="L134" s="160"/>
      <c r="M134" s="165"/>
      <c r="T134" s="166"/>
      <c r="AT134" s="161" t="s">
        <v>218</v>
      </c>
      <c r="AU134" s="161" t="s">
        <v>85</v>
      </c>
      <c r="AV134" s="14" t="s">
        <v>214</v>
      </c>
      <c r="AW134" s="14" t="s">
        <v>35</v>
      </c>
      <c r="AX134" s="14" t="s">
        <v>83</v>
      </c>
      <c r="AY134" s="161" t="s">
        <v>208</v>
      </c>
    </row>
    <row r="135" spans="2:65" s="1" customFormat="1" ht="22.25" customHeight="1" x14ac:dyDescent="0.2">
      <c r="B135" s="33"/>
      <c r="C135" s="129" t="s">
        <v>304</v>
      </c>
      <c r="D135" s="129" t="s">
        <v>210</v>
      </c>
      <c r="E135" s="130" t="s">
        <v>2470</v>
      </c>
      <c r="F135" s="131" t="s">
        <v>2471</v>
      </c>
      <c r="G135" s="132" t="s">
        <v>123</v>
      </c>
      <c r="H135" s="133">
        <v>250</v>
      </c>
      <c r="I135" s="134"/>
      <c r="J135" s="135">
        <f>ROUND(I135*H135,2)</f>
        <v>0</v>
      </c>
      <c r="K135" s="131" t="s">
        <v>213</v>
      </c>
      <c r="L135" s="33"/>
      <c r="M135" s="136" t="s">
        <v>19</v>
      </c>
      <c r="N135" s="137" t="s">
        <v>46</v>
      </c>
      <c r="P135" s="138">
        <f>O135*H135</f>
        <v>0</v>
      </c>
      <c r="Q135" s="138">
        <v>0</v>
      </c>
      <c r="R135" s="138">
        <f>Q135*H135</f>
        <v>0</v>
      </c>
      <c r="S135" s="138">
        <v>0</v>
      </c>
      <c r="T135" s="139">
        <f>S135*H135</f>
        <v>0</v>
      </c>
      <c r="AR135" s="140" t="s">
        <v>312</v>
      </c>
      <c r="AT135" s="140" t="s">
        <v>210</v>
      </c>
      <c r="AU135" s="140" t="s">
        <v>85</v>
      </c>
      <c r="AY135" s="18" t="s">
        <v>208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8" t="s">
        <v>83</v>
      </c>
      <c r="BK135" s="141">
        <f>ROUND(I135*H135,2)</f>
        <v>0</v>
      </c>
      <c r="BL135" s="18" t="s">
        <v>312</v>
      </c>
      <c r="BM135" s="140" t="s">
        <v>2770</v>
      </c>
    </row>
    <row r="136" spans="2:65" s="1" customFormat="1" x14ac:dyDescent="0.2">
      <c r="B136" s="33"/>
      <c r="D136" s="142" t="s">
        <v>216</v>
      </c>
      <c r="F136" s="143" t="s">
        <v>2473</v>
      </c>
      <c r="I136" s="144"/>
      <c r="L136" s="33"/>
      <c r="M136" s="145"/>
      <c r="T136" s="54"/>
      <c r="AT136" s="18" t="s">
        <v>216</v>
      </c>
      <c r="AU136" s="18" t="s">
        <v>85</v>
      </c>
    </row>
    <row r="137" spans="2:65" s="1" customFormat="1" ht="24.75" customHeight="1" x14ac:dyDescent="0.2">
      <c r="B137" s="33"/>
      <c r="C137" s="129" t="s">
        <v>312</v>
      </c>
      <c r="D137" s="129" t="s">
        <v>210</v>
      </c>
      <c r="E137" s="130" t="s">
        <v>2683</v>
      </c>
      <c r="F137" s="131" t="s">
        <v>2684</v>
      </c>
      <c r="G137" s="132" t="s">
        <v>264</v>
      </c>
      <c r="H137" s="133">
        <v>6.9000000000000006E-2</v>
      </c>
      <c r="I137" s="134"/>
      <c r="J137" s="135">
        <f>ROUND(I137*H137,2)</f>
        <v>0</v>
      </c>
      <c r="K137" s="131" t="s">
        <v>213</v>
      </c>
      <c r="L137" s="33"/>
      <c r="M137" s="136" t="s">
        <v>19</v>
      </c>
      <c r="N137" s="137" t="s">
        <v>46</v>
      </c>
      <c r="P137" s="138">
        <f>O137*H137</f>
        <v>0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AR137" s="140" t="s">
        <v>312</v>
      </c>
      <c r="AT137" s="140" t="s">
        <v>210</v>
      </c>
      <c r="AU137" s="140" t="s">
        <v>85</v>
      </c>
      <c r="AY137" s="18" t="s">
        <v>208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8" t="s">
        <v>83</v>
      </c>
      <c r="BK137" s="141">
        <f>ROUND(I137*H137,2)</f>
        <v>0</v>
      </c>
      <c r="BL137" s="18" t="s">
        <v>312</v>
      </c>
      <c r="BM137" s="140" t="s">
        <v>2771</v>
      </c>
    </row>
    <row r="138" spans="2:65" s="1" customFormat="1" x14ac:dyDescent="0.2">
      <c r="B138" s="33"/>
      <c r="D138" s="142" t="s">
        <v>216</v>
      </c>
      <c r="F138" s="143" t="s">
        <v>2686</v>
      </c>
      <c r="I138" s="144"/>
      <c r="L138" s="33"/>
      <c r="M138" s="145"/>
      <c r="T138" s="54"/>
      <c r="AT138" s="18" t="s">
        <v>216</v>
      </c>
      <c r="AU138" s="18" t="s">
        <v>85</v>
      </c>
    </row>
    <row r="139" spans="2:65" s="11" customFormat="1" ht="22.75" customHeight="1" x14ac:dyDescent="0.25">
      <c r="B139" s="117"/>
      <c r="D139" s="118" t="s">
        <v>74</v>
      </c>
      <c r="E139" s="127" t="s">
        <v>2687</v>
      </c>
      <c r="F139" s="127" t="s">
        <v>2688</v>
      </c>
      <c r="I139" s="120"/>
      <c r="J139" s="128">
        <f>BK139</f>
        <v>0</v>
      </c>
      <c r="L139" s="117"/>
      <c r="M139" s="122"/>
      <c r="P139" s="123">
        <f>SUM(P140:P209)</f>
        <v>0</v>
      </c>
      <c r="R139" s="123">
        <f>SUM(R140:R209)</f>
        <v>0.10416500000000001</v>
      </c>
      <c r="T139" s="124">
        <f>SUM(T140:T209)</f>
        <v>1</v>
      </c>
      <c r="AR139" s="118" t="s">
        <v>85</v>
      </c>
      <c r="AT139" s="125" t="s">
        <v>74</v>
      </c>
      <c r="AU139" s="125" t="s">
        <v>83</v>
      </c>
      <c r="AY139" s="118" t="s">
        <v>208</v>
      </c>
      <c r="BK139" s="126">
        <f>SUM(BK140:BK209)</f>
        <v>0</v>
      </c>
    </row>
    <row r="140" spans="2:65" s="1" customFormat="1" ht="15.75" customHeight="1" x14ac:dyDescent="0.2">
      <c r="B140" s="33"/>
      <c r="C140" s="129" t="s">
        <v>318</v>
      </c>
      <c r="D140" s="129" t="s">
        <v>210</v>
      </c>
      <c r="E140" s="130" t="s">
        <v>2772</v>
      </c>
      <c r="F140" s="131" t="s">
        <v>2380</v>
      </c>
      <c r="G140" s="132" t="s">
        <v>307</v>
      </c>
      <c r="H140" s="133">
        <v>1</v>
      </c>
      <c r="I140" s="134"/>
      <c r="J140" s="135">
        <f>ROUND(I140*H140,2)</f>
        <v>0</v>
      </c>
      <c r="K140" s="131" t="s">
        <v>19</v>
      </c>
      <c r="L140" s="33"/>
      <c r="M140" s="136" t="s">
        <v>19</v>
      </c>
      <c r="N140" s="137" t="s">
        <v>46</v>
      </c>
      <c r="P140" s="138">
        <f>O140*H140</f>
        <v>0</v>
      </c>
      <c r="Q140" s="138">
        <v>0</v>
      </c>
      <c r="R140" s="138">
        <f>Q140*H140</f>
        <v>0</v>
      </c>
      <c r="S140" s="138">
        <v>1</v>
      </c>
      <c r="T140" s="139">
        <f>S140*H140</f>
        <v>1</v>
      </c>
      <c r="AR140" s="140" t="s">
        <v>312</v>
      </c>
      <c r="AT140" s="140" t="s">
        <v>210</v>
      </c>
      <c r="AU140" s="140" t="s">
        <v>85</v>
      </c>
      <c r="AY140" s="18" t="s">
        <v>208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8" t="s">
        <v>83</v>
      </c>
      <c r="BK140" s="141">
        <f>ROUND(I140*H140,2)</f>
        <v>0</v>
      </c>
      <c r="BL140" s="18" t="s">
        <v>312</v>
      </c>
      <c r="BM140" s="140" t="s">
        <v>2773</v>
      </c>
    </row>
    <row r="141" spans="2:65" s="1" customFormat="1" ht="15.75" customHeight="1" x14ac:dyDescent="0.2">
      <c r="B141" s="33"/>
      <c r="C141" s="129" t="s">
        <v>323</v>
      </c>
      <c r="D141" s="129" t="s">
        <v>210</v>
      </c>
      <c r="E141" s="130" t="s">
        <v>2774</v>
      </c>
      <c r="F141" s="131" t="s">
        <v>2775</v>
      </c>
      <c r="G141" s="132" t="s">
        <v>307</v>
      </c>
      <c r="H141" s="133">
        <v>1</v>
      </c>
      <c r="I141" s="134"/>
      <c r="J141" s="135">
        <f>ROUND(I141*H141,2)</f>
        <v>0</v>
      </c>
      <c r="K141" s="131" t="s">
        <v>19</v>
      </c>
      <c r="L141" s="33"/>
      <c r="M141" s="136" t="s">
        <v>19</v>
      </c>
      <c r="N141" s="137" t="s">
        <v>46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312</v>
      </c>
      <c r="AT141" s="140" t="s">
        <v>210</v>
      </c>
      <c r="AU141" s="140" t="s">
        <v>85</v>
      </c>
      <c r="AY141" s="18" t="s">
        <v>208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8" t="s">
        <v>83</v>
      </c>
      <c r="BK141" s="141">
        <f>ROUND(I141*H141,2)</f>
        <v>0</v>
      </c>
      <c r="BL141" s="18" t="s">
        <v>312</v>
      </c>
      <c r="BM141" s="140" t="s">
        <v>2776</v>
      </c>
    </row>
    <row r="142" spans="2:65" s="1" customFormat="1" ht="24.75" customHeight="1" x14ac:dyDescent="0.2">
      <c r="B142" s="33"/>
      <c r="C142" s="129" t="s">
        <v>340</v>
      </c>
      <c r="D142" s="129" t="s">
        <v>210</v>
      </c>
      <c r="E142" s="130" t="s">
        <v>2777</v>
      </c>
      <c r="F142" s="131" t="s">
        <v>2778</v>
      </c>
      <c r="G142" s="132" t="s">
        <v>307</v>
      </c>
      <c r="H142" s="133">
        <v>1</v>
      </c>
      <c r="I142" s="134"/>
      <c r="J142" s="135">
        <f>ROUND(I142*H142,2)</f>
        <v>0</v>
      </c>
      <c r="K142" s="131" t="s">
        <v>19</v>
      </c>
      <c r="L142" s="33"/>
      <c r="M142" s="136" t="s">
        <v>19</v>
      </c>
      <c r="N142" s="137" t="s">
        <v>46</v>
      </c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312</v>
      </c>
      <c r="AT142" s="140" t="s">
        <v>210</v>
      </c>
      <c r="AU142" s="140" t="s">
        <v>85</v>
      </c>
      <c r="AY142" s="18" t="s">
        <v>208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8" t="s">
        <v>83</v>
      </c>
      <c r="BK142" s="141">
        <f>ROUND(I142*H142,2)</f>
        <v>0</v>
      </c>
      <c r="BL142" s="18" t="s">
        <v>312</v>
      </c>
      <c r="BM142" s="140" t="s">
        <v>2779</v>
      </c>
    </row>
    <row r="143" spans="2:65" s="1" customFormat="1" ht="15.75" customHeight="1" x14ac:dyDescent="0.2">
      <c r="B143" s="33"/>
      <c r="C143" s="129" t="s">
        <v>345</v>
      </c>
      <c r="D143" s="129" t="s">
        <v>210</v>
      </c>
      <c r="E143" s="130" t="s">
        <v>2780</v>
      </c>
      <c r="F143" s="131" t="s">
        <v>2781</v>
      </c>
      <c r="G143" s="132" t="s">
        <v>123</v>
      </c>
      <c r="H143" s="133">
        <v>50</v>
      </c>
      <c r="I143" s="134"/>
      <c r="J143" s="135">
        <f>ROUND(I143*H143,2)</f>
        <v>0</v>
      </c>
      <c r="K143" s="131" t="s">
        <v>213</v>
      </c>
      <c r="L143" s="33"/>
      <c r="M143" s="136" t="s">
        <v>19</v>
      </c>
      <c r="N143" s="137" t="s">
        <v>46</v>
      </c>
      <c r="P143" s="138">
        <f>O143*H143</f>
        <v>0</v>
      </c>
      <c r="Q143" s="138">
        <v>0</v>
      </c>
      <c r="R143" s="138">
        <f>Q143*H143</f>
        <v>0</v>
      </c>
      <c r="S143" s="138">
        <v>0</v>
      </c>
      <c r="T143" s="139">
        <f>S143*H143</f>
        <v>0</v>
      </c>
      <c r="AR143" s="140" t="s">
        <v>312</v>
      </c>
      <c r="AT143" s="140" t="s">
        <v>210</v>
      </c>
      <c r="AU143" s="140" t="s">
        <v>85</v>
      </c>
      <c r="AY143" s="18" t="s">
        <v>208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8" t="s">
        <v>83</v>
      </c>
      <c r="BK143" s="141">
        <f>ROUND(I143*H143,2)</f>
        <v>0</v>
      </c>
      <c r="BL143" s="18" t="s">
        <v>312</v>
      </c>
      <c r="BM143" s="140" t="s">
        <v>2782</v>
      </c>
    </row>
    <row r="144" spans="2:65" s="1" customFormat="1" x14ac:dyDescent="0.2">
      <c r="B144" s="33"/>
      <c r="D144" s="142" t="s">
        <v>216</v>
      </c>
      <c r="F144" s="143" t="s">
        <v>2783</v>
      </c>
      <c r="I144" s="144"/>
      <c r="L144" s="33"/>
      <c r="M144" s="145"/>
      <c r="T144" s="54"/>
      <c r="AT144" s="18" t="s">
        <v>216</v>
      </c>
      <c r="AU144" s="18" t="s">
        <v>85</v>
      </c>
    </row>
    <row r="145" spans="2:65" s="1" customFormat="1" ht="15.75" customHeight="1" x14ac:dyDescent="0.2">
      <c r="B145" s="33"/>
      <c r="C145" s="168" t="s">
        <v>7</v>
      </c>
      <c r="D145" s="168" t="s">
        <v>346</v>
      </c>
      <c r="E145" s="169" t="s">
        <v>2784</v>
      </c>
      <c r="F145" s="170" t="s">
        <v>2785</v>
      </c>
      <c r="G145" s="171" t="s">
        <v>123</v>
      </c>
      <c r="H145" s="172">
        <v>21</v>
      </c>
      <c r="I145" s="173"/>
      <c r="J145" s="174">
        <f>ROUND(I145*H145,2)</f>
        <v>0</v>
      </c>
      <c r="K145" s="170" t="s">
        <v>213</v>
      </c>
      <c r="L145" s="175"/>
      <c r="M145" s="176" t="s">
        <v>19</v>
      </c>
      <c r="N145" s="177" t="s">
        <v>46</v>
      </c>
      <c r="P145" s="138">
        <f>O145*H145</f>
        <v>0</v>
      </c>
      <c r="Q145" s="138">
        <v>1.8000000000000001E-4</v>
      </c>
      <c r="R145" s="138">
        <f>Q145*H145</f>
        <v>3.7800000000000004E-3</v>
      </c>
      <c r="S145" s="138">
        <v>0</v>
      </c>
      <c r="T145" s="139">
        <f>S145*H145</f>
        <v>0</v>
      </c>
      <c r="AR145" s="140" t="s">
        <v>432</v>
      </c>
      <c r="AT145" s="140" t="s">
        <v>346</v>
      </c>
      <c r="AU145" s="140" t="s">
        <v>85</v>
      </c>
      <c r="AY145" s="18" t="s">
        <v>208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8" t="s">
        <v>83</v>
      </c>
      <c r="BK145" s="141">
        <f>ROUND(I145*H145,2)</f>
        <v>0</v>
      </c>
      <c r="BL145" s="18" t="s">
        <v>312</v>
      </c>
      <c r="BM145" s="140" t="s">
        <v>2786</v>
      </c>
    </row>
    <row r="146" spans="2:65" s="12" customFormat="1" x14ac:dyDescent="0.2">
      <c r="B146" s="146"/>
      <c r="D146" s="147" t="s">
        <v>218</v>
      </c>
      <c r="E146" s="148" t="s">
        <v>19</v>
      </c>
      <c r="F146" s="149" t="s">
        <v>2399</v>
      </c>
      <c r="H146" s="148" t="s">
        <v>19</v>
      </c>
      <c r="I146" s="150"/>
      <c r="L146" s="146"/>
      <c r="M146" s="151"/>
      <c r="T146" s="152"/>
      <c r="AT146" s="148" t="s">
        <v>218</v>
      </c>
      <c r="AU146" s="148" t="s">
        <v>85</v>
      </c>
      <c r="AV146" s="12" t="s">
        <v>83</v>
      </c>
      <c r="AW146" s="12" t="s">
        <v>35</v>
      </c>
      <c r="AX146" s="12" t="s">
        <v>75</v>
      </c>
      <c r="AY146" s="148" t="s">
        <v>208</v>
      </c>
    </row>
    <row r="147" spans="2:65" s="13" customFormat="1" x14ac:dyDescent="0.2">
      <c r="B147" s="153"/>
      <c r="D147" s="147" t="s">
        <v>218</v>
      </c>
      <c r="E147" s="154" t="s">
        <v>19</v>
      </c>
      <c r="F147" s="155" t="s">
        <v>2452</v>
      </c>
      <c r="H147" s="156">
        <v>20</v>
      </c>
      <c r="I147" s="157"/>
      <c r="L147" s="153"/>
      <c r="M147" s="158"/>
      <c r="T147" s="159"/>
      <c r="AT147" s="154" t="s">
        <v>218</v>
      </c>
      <c r="AU147" s="154" t="s">
        <v>85</v>
      </c>
      <c r="AV147" s="13" t="s">
        <v>85</v>
      </c>
      <c r="AW147" s="13" t="s">
        <v>35</v>
      </c>
      <c r="AX147" s="13" t="s">
        <v>75</v>
      </c>
      <c r="AY147" s="154" t="s">
        <v>208</v>
      </c>
    </row>
    <row r="148" spans="2:65" s="14" customFormat="1" x14ac:dyDescent="0.2">
      <c r="B148" s="160"/>
      <c r="D148" s="147" t="s">
        <v>218</v>
      </c>
      <c r="E148" s="161" t="s">
        <v>19</v>
      </c>
      <c r="F148" s="162" t="s">
        <v>221</v>
      </c>
      <c r="H148" s="163">
        <v>20</v>
      </c>
      <c r="I148" s="164"/>
      <c r="L148" s="160"/>
      <c r="M148" s="165"/>
      <c r="T148" s="166"/>
      <c r="AT148" s="161" t="s">
        <v>218</v>
      </c>
      <c r="AU148" s="161" t="s">
        <v>85</v>
      </c>
      <c r="AV148" s="14" t="s">
        <v>214</v>
      </c>
      <c r="AW148" s="14" t="s">
        <v>35</v>
      </c>
      <c r="AX148" s="14" t="s">
        <v>83</v>
      </c>
      <c r="AY148" s="161" t="s">
        <v>208</v>
      </c>
    </row>
    <row r="149" spans="2:65" s="13" customFormat="1" x14ac:dyDescent="0.2">
      <c r="B149" s="153"/>
      <c r="D149" s="147" t="s">
        <v>218</v>
      </c>
      <c r="F149" s="155" t="s">
        <v>2787</v>
      </c>
      <c r="H149" s="156">
        <v>21</v>
      </c>
      <c r="I149" s="157"/>
      <c r="L149" s="153"/>
      <c r="M149" s="158"/>
      <c r="T149" s="159"/>
      <c r="AT149" s="154" t="s">
        <v>218</v>
      </c>
      <c r="AU149" s="154" t="s">
        <v>85</v>
      </c>
      <c r="AV149" s="13" t="s">
        <v>85</v>
      </c>
      <c r="AW149" s="13" t="s">
        <v>4</v>
      </c>
      <c r="AX149" s="13" t="s">
        <v>83</v>
      </c>
      <c r="AY149" s="154" t="s">
        <v>208</v>
      </c>
    </row>
    <row r="150" spans="2:65" s="1" customFormat="1" ht="15.75" customHeight="1" x14ac:dyDescent="0.2">
      <c r="B150" s="33"/>
      <c r="C150" s="168" t="s">
        <v>356</v>
      </c>
      <c r="D150" s="168" t="s">
        <v>346</v>
      </c>
      <c r="E150" s="169" t="s">
        <v>2788</v>
      </c>
      <c r="F150" s="170" t="s">
        <v>2789</v>
      </c>
      <c r="G150" s="171" t="s">
        <v>123</v>
      </c>
      <c r="H150" s="172">
        <v>31.5</v>
      </c>
      <c r="I150" s="173"/>
      <c r="J150" s="174">
        <f>ROUND(I150*H150,2)</f>
        <v>0</v>
      </c>
      <c r="K150" s="170" t="s">
        <v>213</v>
      </c>
      <c r="L150" s="175"/>
      <c r="M150" s="176" t="s">
        <v>19</v>
      </c>
      <c r="N150" s="177" t="s">
        <v>46</v>
      </c>
      <c r="P150" s="138">
        <f>O150*H150</f>
        <v>0</v>
      </c>
      <c r="Q150" s="138">
        <v>3.8999999999999999E-4</v>
      </c>
      <c r="R150" s="138">
        <f>Q150*H150</f>
        <v>1.2284999999999999E-2</v>
      </c>
      <c r="S150" s="138">
        <v>0</v>
      </c>
      <c r="T150" s="139">
        <f>S150*H150</f>
        <v>0</v>
      </c>
      <c r="AR150" s="140" t="s">
        <v>432</v>
      </c>
      <c r="AT150" s="140" t="s">
        <v>346</v>
      </c>
      <c r="AU150" s="140" t="s">
        <v>85</v>
      </c>
      <c r="AY150" s="18" t="s">
        <v>208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8" t="s">
        <v>83</v>
      </c>
      <c r="BK150" s="141">
        <f>ROUND(I150*H150,2)</f>
        <v>0</v>
      </c>
      <c r="BL150" s="18" t="s">
        <v>312</v>
      </c>
      <c r="BM150" s="140" t="s">
        <v>2790</v>
      </c>
    </row>
    <row r="151" spans="2:65" s="12" customFormat="1" x14ac:dyDescent="0.2">
      <c r="B151" s="146"/>
      <c r="D151" s="147" t="s">
        <v>218</v>
      </c>
      <c r="E151" s="148" t="s">
        <v>19</v>
      </c>
      <c r="F151" s="149" t="s">
        <v>2399</v>
      </c>
      <c r="H151" s="148" t="s">
        <v>19</v>
      </c>
      <c r="I151" s="150"/>
      <c r="L151" s="146"/>
      <c r="M151" s="151"/>
      <c r="T151" s="152"/>
      <c r="AT151" s="148" t="s">
        <v>218</v>
      </c>
      <c r="AU151" s="148" t="s">
        <v>85</v>
      </c>
      <c r="AV151" s="12" t="s">
        <v>83</v>
      </c>
      <c r="AW151" s="12" t="s">
        <v>35</v>
      </c>
      <c r="AX151" s="12" t="s">
        <v>75</v>
      </c>
      <c r="AY151" s="148" t="s">
        <v>208</v>
      </c>
    </row>
    <row r="152" spans="2:65" s="13" customFormat="1" x14ac:dyDescent="0.2">
      <c r="B152" s="153"/>
      <c r="D152" s="147" t="s">
        <v>218</v>
      </c>
      <c r="E152" s="154" t="s">
        <v>19</v>
      </c>
      <c r="F152" s="155" t="s">
        <v>2791</v>
      </c>
      <c r="H152" s="156">
        <v>30</v>
      </c>
      <c r="I152" s="157"/>
      <c r="L152" s="153"/>
      <c r="M152" s="158"/>
      <c r="T152" s="159"/>
      <c r="AT152" s="154" t="s">
        <v>218</v>
      </c>
      <c r="AU152" s="154" t="s">
        <v>85</v>
      </c>
      <c r="AV152" s="13" t="s">
        <v>85</v>
      </c>
      <c r="AW152" s="13" t="s">
        <v>35</v>
      </c>
      <c r="AX152" s="13" t="s">
        <v>75</v>
      </c>
      <c r="AY152" s="154" t="s">
        <v>208</v>
      </c>
    </row>
    <row r="153" spans="2:65" s="14" customFormat="1" x14ac:dyDescent="0.2">
      <c r="B153" s="160"/>
      <c r="D153" s="147" t="s">
        <v>218</v>
      </c>
      <c r="E153" s="161" t="s">
        <v>19</v>
      </c>
      <c r="F153" s="162" t="s">
        <v>221</v>
      </c>
      <c r="H153" s="163">
        <v>30</v>
      </c>
      <c r="I153" s="164"/>
      <c r="L153" s="160"/>
      <c r="M153" s="165"/>
      <c r="T153" s="166"/>
      <c r="AT153" s="161" t="s">
        <v>218</v>
      </c>
      <c r="AU153" s="161" t="s">
        <v>85</v>
      </c>
      <c r="AV153" s="14" t="s">
        <v>214</v>
      </c>
      <c r="AW153" s="14" t="s">
        <v>35</v>
      </c>
      <c r="AX153" s="14" t="s">
        <v>83</v>
      </c>
      <c r="AY153" s="161" t="s">
        <v>208</v>
      </c>
    </row>
    <row r="154" spans="2:65" s="13" customFormat="1" x14ac:dyDescent="0.2">
      <c r="B154" s="153"/>
      <c r="D154" s="147" t="s">
        <v>218</v>
      </c>
      <c r="F154" s="155" t="s">
        <v>2792</v>
      </c>
      <c r="H154" s="156">
        <v>31.5</v>
      </c>
      <c r="I154" s="157"/>
      <c r="L154" s="153"/>
      <c r="M154" s="158"/>
      <c r="T154" s="159"/>
      <c r="AT154" s="154" t="s">
        <v>218</v>
      </c>
      <c r="AU154" s="154" t="s">
        <v>85</v>
      </c>
      <c r="AV154" s="13" t="s">
        <v>85</v>
      </c>
      <c r="AW154" s="13" t="s">
        <v>4</v>
      </c>
      <c r="AX154" s="13" t="s">
        <v>83</v>
      </c>
      <c r="AY154" s="154" t="s">
        <v>208</v>
      </c>
    </row>
    <row r="155" spans="2:65" s="1" customFormat="1" ht="15.75" customHeight="1" x14ac:dyDescent="0.2">
      <c r="B155" s="33"/>
      <c r="C155" s="129" t="s">
        <v>366</v>
      </c>
      <c r="D155" s="129" t="s">
        <v>210</v>
      </c>
      <c r="E155" s="130" t="s">
        <v>2793</v>
      </c>
      <c r="F155" s="131" t="s">
        <v>2794</v>
      </c>
      <c r="G155" s="132" t="s">
        <v>123</v>
      </c>
      <c r="H155" s="133">
        <v>16</v>
      </c>
      <c r="I155" s="134"/>
      <c r="J155" s="135">
        <f>ROUND(I155*H155,2)</f>
        <v>0</v>
      </c>
      <c r="K155" s="131" t="s">
        <v>213</v>
      </c>
      <c r="L155" s="33"/>
      <c r="M155" s="136" t="s">
        <v>19</v>
      </c>
      <c r="N155" s="137" t="s">
        <v>46</v>
      </c>
      <c r="P155" s="138">
        <f>O155*H155</f>
        <v>0</v>
      </c>
      <c r="Q155" s="138">
        <v>0</v>
      </c>
      <c r="R155" s="138">
        <f>Q155*H155</f>
        <v>0</v>
      </c>
      <c r="S155" s="138">
        <v>0</v>
      </c>
      <c r="T155" s="139">
        <f>S155*H155</f>
        <v>0</v>
      </c>
      <c r="AR155" s="140" t="s">
        <v>312</v>
      </c>
      <c r="AT155" s="140" t="s">
        <v>210</v>
      </c>
      <c r="AU155" s="140" t="s">
        <v>85</v>
      </c>
      <c r="AY155" s="18" t="s">
        <v>208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8" t="s">
        <v>83</v>
      </c>
      <c r="BK155" s="141">
        <f>ROUND(I155*H155,2)</f>
        <v>0</v>
      </c>
      <c r="BL155" s="18" t="s">
        <v>312</v>
      </c>
      <c r="BM155" s="140" t="s">
        <v>2795</v>
      </c>
    </row>
    <row r="156" spans="2:65" s="1" customFormat="1" x14ac:dyDescent="0.2">
      <c r="B156" s="33"/>
      <c r="D156" s="142" t="s">
        <v>216</v>
      </c>
      <c r="F156" s="143" t="s">
        <v>2796</v>
      </c>
      <c r="I156" s="144"/>
      <c r="L156" s="33"/>
      <c r="M156" s="145"/>
      <c r="T156" s="54"/>
      <c r="AT156" s="18" t="s">
        <v>216</v>
      </c>
      <c r="AU156" s="18" t="s">
        <v>85</v>
      </c>
    </row>
    <row r="157" spans="2:65" s="1" customFormat="1" ht="15.75" customHeight="1" x14ac:dyDescent="0.2">
      <c r="B157" s="33"/>
      <c r="C157" s="168" t="s">
        <v>375</v>
      </c>
      <c r="D157" s="168" t="s">
        <v>346</v>
      </c>
      <c r="E157" s="169" t="s">
        <v>2661</v>
      </c>
      <c r="F157" s="170" t="s">
        <v>2662</v>
      </c>
      <c r="G157" s="171" t="s">
        <v>123</v>
      </c>
      <c r="H157" s="172">
        <v>16</v>
      </c>
      <c r="I157" s="173"/>
      <c r="J157" s="174">
        <f>ROUND(I157*H157,2)</f>
        <v>0</v>
      </c>
      <c r="K157" s="170" t="s">
        <v>213</v>
      </c>
      <c r="L157" s="175"/>
      <c r="M157" s="176" t="s">
        <v>19</v>
      </c>
      <c r="N157" s="177" t="s">
        <v>46</v>
      </c>
      <c r="P157" s="138">
        <f>O157*H157</f>
        <v>0</v>
      </c>
      <c r="Q157" s="138">
        <v>8.8999999999999995E-4</v>
      </c>
      <c r="R157" s="138">
        <f>Q157*H157</f>
        <v>1.4239999999999999E-2</v>
      </c>
      <c r="S157" s="138">
        <v>0</v>
      </c>
      <c r="T157" s="139">
        <f>S157*H157</f>
        <v>0</v>
      </c>
      <c r="AR157" s="140" t="s">
        <v>432</v>
      </c>
      <c r="AT157" s="140" t="s">
        <v>346</v>
      </c>
      <c r="AU157" s="140" t="s">
        <v>85</v>
      </c>
      <c r="AY157" s="18" t="s">
        <v>208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8" t="s">
        <v>83</v>
      </c>
      <c r="BK157" s="141">
        <f>ROUND(I157*H157,2)</f>
        <v>0</v>
      </c>
      <c r="BL157" s="18" t="s">
        <v>312</v>
      </c>
      <c r="BM157" s="140" t="s">
        <v>2797</v>
      </c>
    </row>
    <row r="158" spans="2:65" s="12" customFormat="1" x14ac:dyDescent="0.2">
      <c r="B158" s="146"/>
      <c r="D158" s="147" t="s">
        <v>218</v>
      </c>
      <c r="E158" s="148" t="s">
        <v>19</v>
      </c>
      <c r="F158" s="149" t="s">
        <v>2399</v>
      </c>
      <c r="H158" s="148" t="s">
        <v>19</v>
      </c>
      <c r="I158" s="150"/>
      <c r="L158" s="146"/>
      <c r="M158" s="151"/>
      <c r="T158" s="152"/>
      <c r="AT158" s="148" t="s">
        <v>218</v>
      </c>
      <c r="AU158" s="148" t="s">
        <v>85</v>
      </c>
      <c r="AV158" s="12" t="s">
        <v>83</v>
      </c>
      <c r="AW158" s="12" t="s">
        <v>35</v>
      </c>
      <c r="AX158" s="12" t="s">
        <v>75</v>
      </c>
      <c r="AY158" s="148" t="s">
        <v>208</v>
      </c>
    </row>
    <row r="159" spans="2:65" s="13" customFormat="1" x14ac:dyDescent="0.2">
      <c r="B159" s="153"/>
      <c r="D159" s="147" t="s">
        <v>218</v>
      </c>
      <c r="E159" s="154" t="s">
        <v>19</v>
      </c>
      <c r="F159" s="155" t="s">
        <v>2798</v>
      </c>
      <c r="H159" s="156">
        <v>16</v>
      </c>
      <c r="I159" s="157"/>
      <c r="L159" s="153"/>
      <c r="M159" s="158"/>
      <c r="T159" s="159"/>
      <c r="AT159" s="154" t="s">
        <v>218</v>
      </c>
      <c r="AU159" s="154" t="s">
        <v>85</v>
      </c>
      <c r="AV159" s="13" t="s">
        <v>85</v>
      </c>
      <c r="AW159" s="13" t="s">
        <v>35</v>
      </c>
      <c r="AX159" s="13" t="s">
        <v>75</v>
      </c>
      <c r="AY159" s="154" t="s">
        <v>208</v>
      </c>
    </row>
    <row r="160" spans="2:65" s="14" customFormat="1" x14ac:dyDescent="0.2">
      <c r="B160" s="160"/>
      <c r="D160" s="147" t="s">
        <v>218</v>
      </c>
      <c r="E160" s="161" t="s">
        <v>19</v>
      </c>
      <c r="F160" s="162" t="s">
        <v>221</v>
      </c>
      <c r="H160" s="163">
        <v>16</v>
      </c>
      <c r="I160" s="164"/>
      <c r="L160" s="160"/>
      <c r="M160" s="165"/>
      <c r="T160" s="166"/>
      <c r="AT160" s="161" t="s">
        <v>218</v>
      </c>
      <c r="AU160" s="161" t="s">
        <v>85</v>
      </c>
      <c r="AV160" s="14" t="s">
        <v>214</v>
      </c>
      <c r="AW160" s="14" t="s">
        <v>35</v>
      </c>
      <c r="AX160" s="14" t="s">
        <v>83</v>
      </c>
      <c r="AY160" s="161" t="s">
        <v>208</v>
      </c>
    </row>
    <row r="161" spans="2:65" s="1" customFormat="1" ht="15.75" customHeight="1" x14ac:dyDescent="0.2">
      <c r="B161" s="33"/>
      <c r="C161" s="129" t="s">
        <v>385</v>
      </c>
      <c r="D161" s="129" t="s">
        <v>210</v>
      </c>
      <c r="E161" s="130" t="s">
        <v>2799</v>
      </c>
      <c r="F161" s="131" t="s">
        <v>2800</v>
      </c>
      <c r="G161" s="132" t="s">
        <v>307</v>
      </c>
      <c r="H161" s="133">
        <v>4</v>
      </c>
      <c r="I161" s="134"/>
      <c r="J161" s="135">
        <f>ROUND(I161*H161,2)</f>
        <v>0</v>
      </c>
      <c r="K161" s="131" t="s">
        <v>213</v>
      </c>
      <c r="L161" s="33"/>
      <c r="M161" s="136" t="s">
        <v>19</v>
      </c>
      <c r="N161" s="137" t="s">
        <v>46</v>
      </c>
      <c r="P161" s="138">
        <f>O161*H161</f>
        <v>0</v>
      </c>
      <c r="Q161" s="138">
        <v>0</v>
      </c>
      <c r="R161" s="138">
        <f>Q161*H161</f>
        <v>0</v>
      </c>
      <c r="S161" s="138">
        <v>0</v>
      </c>
      <c r="T161" s="139">
        <f>S161*H161</f>
        <v>0</v>
      </c>
      <c r="AR161" s="140" t="s">
        <v>312</v>
      </c>
      <c r="AT161" s="140" t="s">
        <v>210</v>
      </c>
      <c r="AU161" s="140" t="s">
        <v>85</v>
      </c>
      <c r="AY161" s="18" t="s">
        <v>208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8" t="s">
        <v>83</v>
      </c>
      <c r="BK161" s="141">
        <f>ROUND(I161*H161,2)</f>
        <v>0</v>
      </c>
      <c r="BL161" s="18" t="s">
        <v>312</v>
      </c>
      <c r="BM161" s="140" t="s">
        <v>2801</v>
      </c>
    </row>
    <row r="162" spans="2:65" s="1" customFormat="1" x14ac:dyDescent="0.2">
      <c r="B162" s="33"/>
      <c r="D162" s="142" t="s">
        <v>216</v>
      </c>
      <c r="F162" s="143" t="s">
        <v>2802</v>
      </c>
      <c r="I162" s="144"/>
      <c r="L162" s="33"/>
      <c r="M162" s="145"/>
      <c r="T162" s="54"/>
      <c r="AT162" s="18" t="s">
        <v>216</v>
      </c>
      <c r="AU162" s="18" t="s">
        <v>85</v>
      </c>
    </row>
    <row r="163" spans="2:65" s="1" customFormat="1" ht="15.75" customHeight="1" x14ac:dyDescent="0.2">
      <c r="B163" s="33"/>
      <c r="C163" s="168" t="s">
        <v>391</v>
      </c>
      <c r="D163" s="168" t="s">
        <v>346</v>
      </c>
      <c r="E163" s="169" t="s">
        <v>2803</v>
      </c>
      <c r="F163" s="170" t="s">
        <v>2804</v>
      </c>
      <c r="G163" s="171" t="s">
        <v>307</v>
      </c>
      <c r="H163" s="172">
        <v>4</v>
      </c>
      <c r="I163" s="173"/>
      <c r="J163" s="174">
        <f>ROUND(I163*H163,2)</f>
        <v>0</v>
      </c>
      <c r="K163" s="170" t="s">
        <v>213</v>
      </c>
      <c r="L163" s="175"/>
      <c r="M163" s="176" t="s">
        <v>19</v>
      </c>
      <c r="N163" s="177" t="s">
        <v>46</v>
      </c>
      <c r="P163" s="138">
        <f>O163*H163</f>
        <v>0</v>
      </c>
      <c r="Q163" s="138">
        <v>1.25E-3</v>
      </c>
      <c r="R163" s="138">
        <f>Q163*H163</f>
        <v>5.0000000000000001E-3</v>
      </c>
      <c r="S163" s="138">
        <v>0</v>
      </c>
      <c r="T163" s="139">
        <f>S163*H163</f>
        <v>0</v>
      </c>
      <c r="AR163" s="140" t="s">
        <v>432</v>
      </c>
      <c r="AT163" s="140" t="s">
        <v>346</v>
      </c>
      <c r="AU163" s="140" t="s">
        <v>85</v>
      </c>
      <c r="AY163" s="18" t="s">
        <v>208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8" t="s">
        <v>83</v>
      </c>
      <c r="BK163" s="141">
        <f>ROUND(I163*H163,2)</f>
        <v>0</v>
      </c>
      <c r="BL163" s="18" t="s">
        <v>312</v>
      </c>
      <c r="BM163" s="140" t="s">
        <v>2805</v>
      </c>
    </row>
    <row r="164" spans="2:65" s="1" customFormat="1" ht="15.75" customHeight="1" x14ac:dyDescent="0.2">
      <c r="B164" s="33"/>
      <c r="C164" s="168" t="s">
        <v>397</v>
      </c>
      <c r="D164" s="168" t="s">
        <v>346</v>
      </c>
      <c r="E164" s="169" t="s">
        <v>2806</v>
      </c>
      <c r="F164" s="170" t="s">
        <v>2807</v>
      </c>
      <c r="G164" s="171" t="s">
        <v>307</v>
      </c>
      <c r="H164" s="172">
        <v>4</v>
      </c>
      <c r="I164" s="173"/>
      <c r="J164" s="174">
        <f>ROUND(I164*H164,2)</f>
        <v>0</v>
      </c>
      <c r="K164" s="170" t="s">
        <v>213</v>
      </c>
      <c r="L164" s="175"/>
      <c r="M164" s="176" t="s">
        <v>19</v>
      </c>
      <c r="N164" s="177" t="s">
        <v>46</v>
      </c>
      <c r="P164" s="138">
        <f>O164*H164</f>
        <v>0</v>
      </c>
      <c r="Q164" s="138">
        <v>1.32E-3</v>
      </c>
      <c r="R164" s="138">
        <f>Q164*H164</f>
        <v>5.28E-3</v>
      </c>
      <c r="S164" s="138">
        <v>0</v>
      </c>
      <c r="T164" s="139">
        <f>S164*H164</f>
        <v>0</v>
      </c>
      <c r="AR164" s="140" t="s">
        <v>432</v>
      </c>
      <c r="AT164" s="140" t="s">
        <v>346</v>
      </c>
      <c r="AU164" s="140" t="s">
        <v>85</v>
      </c>
      <c r="AY164" s="18" t="s">
        <v>208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8" t="s">
        <v>83</v>
      </c>
      <c r="BK164" s="141">
        <f>ROUND(I164*H164,2)</f>
        <v>0</v>
      </c>
      <c r="BL164" s="18" t="s">
        <v>312</v>
      </c>
      <c r="BM164" s="140" t="s">
        <v>2808</v>
      </c>
    </row>
    <row r="165" spans="2:65" s="1" customFormat="1" ht="15.75" customHeight="1" x14ac:dyDescent="0.2">
      <c r="B165" s="33"/>
      <c r="C165" s="168" t="s">
        <v>403</v>
      </c>
      <c r="D165" s="168" t="s">
        <v>346</v>
      </c>
      <c r="E165" s="169" t="s">
        <v>2809</v>
      </c>
      <c r="F165" s="170" t="s">
        <v>2810</v>
      </c>
      <c r="G165" s="171" t="s">
        <v>2811</v>
      </c>
      <c r="H165" s="172">
        <v>4</v>
      </c>
      <c r="I165" s="173"/>
      <c r="J165" s="174">
        <f>ROUND(I165*H165,2)</f>
        <v>0</v>
      </c>
      <c r="K165" s="170" t="s">
        <v>213</v>
      </c>
      <c r="L165" s="175"/>
      <c r="M165" s="176" t="s">
        <v>19</v>
      </c>
      <c r="N165" s="177" t="s">
        <v>46</v>
      </c>
      <c r="P165" s="138">
        <f>O165*H165</f>
        <v>0</v>
      </c>
      <c r="Q165" s="138">
        <v>6.9999999999999994E-5</v>
      </c>
      <c r="R165" s="138">
        <f>Q165*H165</f>
        <v>2.7999999999999998E-4</v>
      </c>
      <c r="S165" s="138">
        <v>0</v>
      </c>
      <c r="T165" s="139">
        <f>S165*H165</f>
        <v>0</v>
      </c>
      <c r="AR165" s="140" t="s">
        <v>432</v>
      </c>
      <c r="AT165" s="140" t="s">
        <v>346</v>
      </c>
      <c r="AU165" s="140" t="s">
        <v>85</v>
      </c>
      <c r="AY165" s="18" t="s">
        <v>208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8" t="s">
        <v>83</v>
      </c>
      <c r="BK165" s="141">
        <f>ROUND(I165*H165,2)</f>
        <v>0</v>
      </c>
      <c r="BL165" s="18" t="s">
        <v>312</v>
      </c>
      <c r="BM165" s="140" t="s">
        <v>2812</v>
      </c>
    </row>
    <row r="166" spans="2:65" s="1" customFormat="1" ht="15.75" customHeight="1" x14ac:dyDescent="0.2">
      <c r="B166" s="33"/>
      <c r="C166" s="129" t="s">
        <v>410</v>
      </c>
      <c r="D166" s="129" t="s">
        <v>210</v>
      </c>
      <c r="E166" s="130" t="s">
        <v>2700</v>
      </c>
      <c r="F166" s="131" t="s">
        <v>2701</v>
      </c>
      <c r="G166" s="132" t="s">
        <v>307</v>
      </c>
      <c r="H166" s="133">
        <v>200</v>
      </c>
      <c r="I166" s="134"/>
      <c r="J166" s="135">
        <f>ROUND(I166*H166,2)</f>
        <v>0</v>
      </c>
      <c r="K166" s="131" t="s">
        <v>213</v>
      </c>
      <c r="L166" s="33"/>
      <c r="M166" s="136" t="s">
        <v>19</v>
      </c>
      <c r="N166" s="137" t="s">
        <v>46</v>
      </c>
      <c r="P166" s="138">
        <f>O166*H166</f>
        <v>0</v>
      </c>
      <c r="Q166" s="138">
        <v>0</v>
      </c>
      <c r="R166" s="138">
        <f>Q166*H166</f>
        <v>0</v>
      </c>
      <c r="S166" s="138">
        <v>0</v>
      </c>
      <c r="T166" s="139">
        <f>S166*H166</f>
        <v>0</v>
      </c>
      <c r="AR166" s="140" t="s">
        <v>312</v>
      </c>
      <c r="AT166" s="140" t="s">
        <v>210</v>
      </c>
      <c r="AU166" s="140" t="s">
        <v>85</v>
      </c>
      <c r="AY166" s="18" t="s">
        <v>208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8" t="s">
        <v>83</v>
      </c>
      <c r="BK166" s="141">
        <f>ROUND(I166*H166,2)</f>
        <v>0</v>
      </c>
      <c r="BL166" s="18" t="s">
        <v>312</v>
      </c>
      <c r="BM166" s="140" t="s">
        <v>2813</v>
      </c>
    </row>
    <row r="167" spans="2:65" s="1" customFormat="1" x14ac:dyDescent="0.2">
      <c r="B167" s="33"/>
      <c r="D167" s="142" t="s">
        <v>216</v>
      </c>
      <c r="F167" s="143" t="s">
        <v>2703</v>
      </c>
      <c r="I167" s="144"/>
      <c r="L167" s="33"/>
      <c r="M167" s="145"/>
      <c r="T167" s="54"/>
      <c r="AT167" s="18" t="s">
        <v>216</v>
      </c>
      <c r="AU167" s="18" t="s">
        <v>85</v>
      </c>
    </row>
    <row r="168" spans="2:65" s="1" customFormat="1" ht="24.75" customHeight="1" x14ac:dyDescent="0.2">
      <c r="B168" s="33"/>
      <c r="C168" s="168" t="s">
        <v>417</v>
      </c>
      <c r="D168" s="168" t="s">
        <v>346</v>
      </c>
      <c r="E168" s="169" t="s">
        <v>2704</v>
      </c>
      <c r="F168" s="170" t="s">
        <v>2705</v>
      </c>
      <c r="G168" s="171" t="s">
        <v>1049</v>
      </c>
      <c r="H168" s="172">
        <v>2</v>
      </c>
      <c r="I168" s="173"/>
      <c r="J168" s="174">
        <f>ROUND(I168*H168,2)</f>
        <v>0</v>
      </c>
      <c r="K168" s="170" t="s">
        <v>213</v>
      </c>
      <c r="L168" s="175"/>
      <c r="M168" s="176" t="s">
        <v>19</v>
      </c>
      <c r="N168" s="177" t="s">
        <v>46</v>
      </c>
      <c r="P168" s="138">
        <f>O168*H168</f>
        <v>0</v>
      </c>
      <c r="Q168" s="138">
        <v>1.5E-3</v>
      </c>
      <c r="R168" s="138">
        <f>Q168*H168</f>
        <v>3.0000000000000001E-3</v>
      </c>
      <c r="S168" s="138">
        <v>0</v>
      </c>
      <c r="T168" s="139">
        <f>S168*H168</f>
        <v>0</v>
      </c>
      <c r="AR168" s="140" t="s">
        <v>432</v>
      </c>
      <c r="AT168" s="140" t="s">
        <v>346</v>
      </c>
      <c r="AU168" s="140" t="s">
        <v>85</v>
      </c>
      <c r="AY168" s="18" t="s">
        <v>208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8" t="s">
        <v>83</v>
      </c>
      <c r="BK168" s="141">
        <f>ROUND(I168*H168,2)</f>
        <v>0</v>
      </c>
      <c r="BL168" s="18" t="s">
        <v>312</v>
      </c>
      <c r="BM168" s="140" t="s">
        <v>2814</v>
      </c>
    </row>
    <row r="169" spans="2:65" s="13" customFormat="1" x14ac:dyDescent="0.2">
      <c r="B169" s="153"/>
      <c r="D169" s="147" t="s">
        <v>218</v>
      </c>
      <c r="F169" s="155" t="s">
        <v>2815</v>
      </c>
      <c r="H169" s="156">
        <v>2</v>
      </c>
      <c r="I169" s="157"/>
      <c r="L169" s="153"/>
      <c r="M169" s="158"/>
      <c r="T169" s="159"/>
      <c r="AT169" s="154" t="s">
        <v>218</v>
      </c>
      <c r="AU169" s="154" t="s">
        <v>85</v>
      </c>
      <c r="AV169" s="13" t="s">
        <v>85</v>
      </c>
      <c r="AW169" s="13" t="s">
        <v>4</v>
      </c>
      <c r="AX169" s="13" t="s">
        <v>83</v>
      </c>
      <c r="AY169" s="154" t="s">
        <v>208</v>
      </c>
    </row>
    <row r="170" spans="2:65" s="1" customFormat="1" ht="15.75" customHeight="1" x14ac:dyDescent="0.2">
      <c r="B170" s="33"/>
      <c r="C170" s="129" t="s">
        <v>424</v>
      </c>
      <c r="D170" s="129" t="s">
        <v>210</v>
      </c>
      <c r="E170" s="130" t="s">
        <v>2689</v>
      </c>
      <c r="F170" s="131" t="s">
        <v>2690</v>
      </c>
      <c r="G170" s="132" t="s">
        <v>123</v>
      </c>
      <c r="H170" s="133">
        <v>200</v>
      </c>
      <c r="I170" s="134"/>
      <c r="J170" s="135">
        <f>ROUND(I170*H170,2)</f>
        <v>0</v>
      </c>
      <c r="K170" s="131" t="s">
        <v>213</v>
      </c>
      <c r="L170" s="33"/>
      <c r="M170" s="136" t="s">
        <v>19</v>
      </c>
      <c r="N170" s="137" t="s">
        <v>46</v>
      </c>
      <c r="P170" s="138">
        <f>O170*H170</f>
        <v>0</v>
      </c>
      <c r="Q170" s="138">
        <v>0</v>
      </c>
      <c r="R170" s="138">
        <f>Q170*H170</f>
        <v>0</v>
      </c>
      <c r="S170" s="138">
        <v>0</v>
      </c>
      <c r="T170" s="139">
        <f>S170*H170</f>
        <v>0</v>
      </c>
      <c r="AR170" s="140" t="s">
        <v>312</v>
      </c>
      <c r="AT170" s="140" t="s">
        <v>210</v>
      </c>
      <c r="AU170" s="140" t="s">
        <v>85</v>
      </c>
      <c r="AY170" s="18" t="s">
        <v>208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8" t="s">
        <v>83</v>
      </c>
      <c r="BK170" s="141">
        <f>ROUND(I170*H170,2)</f>
        <v>0</v>
      </c>
      <c r="BL170" s="18" t="s">
        <v>312</v>
      </c>
      <c r="BM170" s="140" t="s">
        <v>2816</v>
      </c>
    </row>
    <row r="171" spans="2:65" s="1" customFormat="1" x14ac:dyDescent="0.2">
      <c r="B171" s="33"/>
      <c r="D171" s="142" t="s">
        <v>216</v>
      </c>
      <c r="F171" s="143" t="s">
        <v>2692</v>
      </c>
      <c r="I171" s="144"/>
      <c r="L171" s="33"/>
      <c r="M171" s="145"/>
      <c r="T171" s="54"/>
      <c r="AT171" s="18" t="s">
        <v>216</v>
      </c>
      <c r="AU171" s="18" t="s">
        <v>85</v>
      </c>
    </row>
    <row r="172" spans="2:65" s="1" customFormat="1" ht="15.75" customHeight="1" x14ac:dyDescent="0.2">
      <c r="B172" s="33"/>
      <c r="C172" s="168" t="s">
        <v>432</v>
      </c>
      <c r="D172" s="168" t="s">
        <v>346</v>
      </c>
      <c r="E172" s="169" t="s">
        <v>2817</v>
      </c>
      <c r="F172" s="170" t="s">
        <v>2818</v>
      </c>
      <c r="G172" s="171" t="s">
        <v>123</v>
      </c>
      <c r="H172" s="172">
        <v>210</v>
      </c>
      <c r="I172" s="173"/>
      <c r="J172" s="174">
        <f>ROUND(I172*H172,2)</f>
        <v>0</v>
      </c>
      <c r="K172" s="170" t="s">
        <v>213</v>
      </c>
      <c r="L172" s="175"/>
      <c r="M172" s="176" t="s">
        <v>19</v>
      </c>
      <c r="N172" s="177" t="s">
        <v>46</v>
      </c>
      <c r="P172" s="138">
        <f>O172*H172</f>
        <v>0</v>
      </c>
      <c r="Q172" s="138">
        <v>4.0000000000000003E-5</v>
      </c>
      <c r="R172" s="138">
        <f>Q172*H172</f>
        <v>8.4000000000000012E-3</v>
      </c>
      <c r="S172" s="138">
        <v>0</v>
      </c>
      <c r="T172" s="139">
        <f>S172*H172</f>
        <v>0</v>
      </c>
      <c r="AR172" s="140" t="s">
        <v>432</v>
      </c>
      <c r="AT172" s="140" t="s">
        <v>346</v>
      </c>
      <c r="AU172" s="140" t="s">
        <v>85</v>
      </c>
      <c r="AY172" s="18" t="s">
        <v>208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8" t="s">
        <v>83</v>
      </c>
      <c r="BK172" s="141">
        <f>ROUND(I172*H172,2)</f>
        <v>0</v>
      </c>
      <c r="BL172" s="18" t="s">
        <v>312</v>
      </c>
      <c r="BM172" s="140" t="s">
        <v>2819</v>
      </c>
    </row>
    <row r="173" spans="2:65" s="12" customFormat="1" x14ac:dyDescent="0.2">
      <c r="B173" s="146"/>
      <c r="D173" s="147" t="s">
        <v>218</v>
      </c>
      <c r="E173" s="148" t="s">
        <v>19</v>
      </c>
      <c r="F173" s="149" t="s">
        <v>2399</v>
      </c>
      <c r="H173" s="148" t="s">
        <v>19</v>
      </c>
      <c r="I173" s="150"/>
      <c r="L173" s="146"/>
      <c r="M173" s="151"/>
      <c r="T173" s="152"/>
      <c r="AT173" s="148" t="s">
        <v>218</v>
      </c>
      <c r="AU173" s="148" t="s">
        <v>85</v>
      </c>
      <c r="AV173" s="12" t="s">
        <v>83</v>
      </c>
      <c r="AW173" s="12" t="s">
        <v>35</v>
      </c>
      <c r="AX173" s="12" t="s">
        <v>75</v>
      </c>
      <c r="AY173" s="148" t="s">
        <v>208</v>
      </c>
    </row>
    <row r="174" spans="2:65" s="13" customFormat="1" x14ac:dyDescent="0.2">
      <c r="B174" s="153"/>
      <c r="D174" s="147" t="s">
        <v>218</v>
      </c>
      <c r="E174" s="154" t="s">
        <v>19</v>
      </c>
      <c r="F174" s="155" t="s">
        <v>2420</v>
      </c>
      <c r="H174" s="156">
        <v>200</v>
      </c>
      <c r="I174" s="157"/>
      <c r="L174" s="153"/>
      <c r="M174" s="158"/>
      <c r="T174" s="159"/>
      <c r="AT174" s="154" t="s">
        <v>218</v>
      </c>
      <c r="AU174" s="154" t="s">
        <v>85</v>
      </c>
      <c r="AV174" s="13" t="s">
        <v>85</v>
      </c>
      <c r="AW174" s="13" t="s">
        <v>35</v>
      </c>
      <c r="AX174" s="13" t="s">
        <v>75</v>
      </c>
      <c r="AY174" s="154" t="s">
        <v>208</v>
      </c>
    </row>
    <row r="175" spans="2:65" s="14" customFormat="1" x14ac:dyDescent="0.2">
      <c r="B175" s="160"/>
      <c r="D175" s="147" t="s">
        <v>218</v>
      </c>
      <c r="E175" s="161" t="s">
        <v>19</v>
      </c>
      <c r="F175" s="162" t="s">
        <v>221</v>
      </c>
      <c r="H175" s="163">
        <v>200</v>
      </c>
      <c r="I175" s="164"/>
      <c r="L175" s="160"/>
      <c r="M175" s="165"/>
      <c r="T175" s="166"/>
      <c r="AT175" s="161" t="s">
        <v>218</v>
      </c>
      <c r="AU175" s="161" t="s">
        <v>85</v>
      </c>
      <c r="AV175" s="14" t="s">
        <v>214</v>
      </c>
      <c r="AW175" s="14" t="s">
        <v>35</v>
      </c>
      <c r="AX175" s="14" t="s">
        <v>83</v>
      </c>
      <c r="AY175" s="161" t="s">
        <v>208</v>
      </c>
    </row>
    <row r="176" spans="2:65" s="13" customFormat="1" x14ac:dyDescent="0.2">
      <c r="B176" s="153"/>
      <c r="D176" s="147" t="s">
        <v>218</v>
      </c>
      <c r="F176" s="155" t="s">
        <v>2820</v>
      </c>
      <c r="H176" s="156">
        <v>210</v>
      </c>
      <c r="I176" s="157"/>
      <c r="L176" s="153"/>
      <c r="M176" s="158"/>
      <c r="T176" s="159"/>
      <c r="AT176" s="154" t="s">
        <v>218</v>
      </c>
      <c r="AU176" s="154" t="s">
        <v>85</v>
      </c>
      <c r="AV176" s="13" t="s">
        <v>85</v>
      </c>
      <c r="AW176" s="13" t="s">
        <v>4</v>
      </c>
      <c r="AX176" s="13" t="s">
        <v>83</v>
      </c>
      <c r="AY176" s="154" t="s">
        <v>208</v>
      </c>
    </row>
    <row r="177" spans="2:65" s="1" customFormat="1" ht="15.75" customHeight="1" x14ac:dyDescent="0.2">
      <c r="B177" s="33"/>
      <c r="C177" s="129" t="s">
        <v>437</v>
      </c>
      <c r="D177" s="129" t="s">
        <v>210</v>
      </c>
      <c r="E177" s="130" t="s">
        <v>2821</v>
      </c>
      <c r="F177" s="131" t="s">
        <v>2822</v>
      </c>
      <c r="G177" s="132" t="s">
        <v>123</v>
      </c>
      <c r="H177" s="133">
        <v>610</v>
      </c>
      <c r="I177" s="134"/>
      <c r="J177" s="135">
        <f>ROUND(I177*H177,2)</f>
        <v>0</v>
      </c>
      <c r="K177" s="131" t="s">
        <v>213</v>
      </c>
      <c r="L177" s="33"/>
      <c r="M177" s="136" t="s">
        <v>19</v>
      </c>
      <c r="N177" s="137" t="s">
        <v>46</v>
      </c>
      <c r="P177" s="138">
        <f>O177*H177</f>
        <v>0</v>
      </c>
      <c r="Q177" s="138">
        <v>0</v>
      </c>
      <c r="R177" s="138">
        <f>Q177*H177</f>
        <v>0</v>
      </c>
      <c r="S177" s="138">
        <v>0</v>
      </c>
      <c r="T177" s="139">
        <f>S177*H177</f>
        <v>0</v>
      </c>
      <c r="AR177" s="140" t="s">
        <v>312</v>
      </c>
      <c r="AT177" s="140" t="s">
        <v>210</v>
      </c>
      <c r="AU177" s="140" t="s">
        <v>85</v>
      </c>
      <c r="AY177" s="18" t="s">
        <v>208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8" t="s">
        <v>83</v>
      </c>
      <c r="BK177" s="141">
        <f>ROUND(I177*H177,2)</f>
        <v>0</v>
      </c>
      <c r="BL177" s="18" t="s">
        <v>312</v>
      </c>
      <c r="BM177" s="140" t="s">
        <v>2823</v>
      </c>
    </row>
    <row r="178" spans="2:65" s="1" customFormat="1" x14ac:dyDescent="0.2">
      <c r="B178" s="33"/>
      <c r="D178" s="142" t="s">
        <v>216</v>
      </c>
      <c r="F178" s="143" t="s">
        <v>2824</v>
      </c>
      <c r="I178" s="144"/>
      <c r="L178" s="33"/>
      <c r="M178" s="145"/>
      <c r="T178" s="54"/>
      <c r="AT178" s="18" t="s">
        <v>216</v>
      </c>
      <c r="AU178" s="18" t="s">
        <v>85</v>
      </c>
    </row>
    <row r="179" spans="2:65" s="1" customFormat="1" ht="22.25" customHeight="1" x14ac:dyDescent="0.2">
      <c r="B179" s="33"/>
      <c r="C179" s="168" t="s">
        <v>443</v>
      </c>
      <c r="D179" s="168" t="s">
        <v>346</v>
      </c>
      <c r="E179" s="169" t="s">
        <v>2825</v>
      </c>
      <c r="F179" s="170" t="s">
        <v>2826</v>
      </c>
      <c r="G179" s="171" t="s">
        <v>123</v>
      </c>
      <c r="H179" s="172">
        <v>732</v>
      </c>
      <c r="I179" s="173"/>
      <c r="J179" s="174">
        <f>ROUND(I179*H179,2)</f>
        <v>0</v>
      </c>
      <c r="K179" s="170" t="s">
        <v>213</v>
      </c>
      <c r="L179" s="175"/>
      <c r="M179" s="176" t="s">
        <v>19</v>
      </c>
      <c r="N179" s="177" t="s">
        <v>46</v>
      </c>
      <c r="P179" s="138">
        <f>O179*H179</f>
        <v>0</v>
      </c>
      <c r="Q179" s="138">
        <v>6.0000000000000002E-5</v>
      </c>
      <c r="R179" s="138">
        <f>Q179*H179</f>
        <v>4.3920000000000001E-2</v>
      </c>
      <c r="S179" s="138">
        <v>0</v>
      </c>
      <c r="T179" s="139">
        <f>S179*H179</f>
        <v>0</v>
      </c>
      <c r="AR179" s="140" t="s">
        <v>432</v>
      </c>
      <c r="AT179" s="140" t="s">
        <v>346</v>
      </c>
      <c r="AU179" s="140" t="s">
        <v>85</v>
      </c>
      <c r="AY179" s="18" t="s">
        <v>208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8" t="s">
        <v>83</v>
      </c>
      <c r="BK179" s="141">
        <f>ROUND(I179*H179,2)</f>
        <v>0</v>
      </c>
      <c r="BL179" s="18" t="s">
        <v>312</v>
      </c>
      <c r="BM179" s="140" t="s">
        <v>2827</v>
      </c>
    </row>
    <row r="180" spans="2:65" s="12" customFormat="1" x14ac:dyDescent="0.2">
      <c r="B180" s="146"/>
      <c r="D180" s="147" t="s">
        <v>218</v>
      </c>
      <c r="E180" s="148" t="s">
        <v>19</v>
      </c>
      <c r="F180" s="149" t="s">
        <v>2399</v>
      </c>
      <c r="H180" s="148" t="s">
        <v>19</v>
      </c>
      <c r="I180" s="150"/>
      <c r="L180" s="146"/>
      <c r="M180" s="151"/>
      <c r="T180" s="152"/>
      <c r="AT180" s="148" t="s">
        <v>218</v>
      </c>
      <c r="AU180" s="148" t="s">
        <v>85</v>
      </c>
      <c r="AV180" s="12" t="s">
        <v>83</v>
      </c>
      <c r="AW180" s="12" t="s">
        <v>35</v>
      </c>
      <c r="AX180" s="12" t="s">
        <v>75</v>
      </c>
      <c r="AY180" s="148" t="s">
        <v>208</v>
      </c>
    </row>
    <row r="181" spans="2:65" s="13" customFormat="1" x14ac:dyDescent="0.2">
      <c r="B181" s="153"/>
      <c r="D181" s="147" t="s">
        <v>218</v>
      </c>
      <c r="E181" s="154" t="s">
        <v>19</v>
      </c>
      <c r="F181" s="155" t="s">
        <v>2828</v>
      </c>
      <c r="H181" s="156">
        <v>610</v>
      </c>
      <c r="I181" s="157"/>
      <c r="L181" s="153"/>
      <c r="M181" s="158"/>
      <c r="T181" s="159"/>
      <c r="AT181" s="154" t="s">
        <v>218</v>
      </c>
      <c r="AU181" s="154" t="s">
        <v>85</v>
      </c>
      <c r="AV181" s="13" t="s">
        <v>85</v>
      </c>
      <c r="AW181" s="13" t="s">
        <v>35</v>
      </c>
      <c r="AX181" s="13" t="s">
        <v>75</v>
      </c>
      <c r="AY181" s="154" t="s">
        <v>208</v>
      </c>
    </row>
    <row r="182" spans="2:65" s="14" customFormat="1" x14ac:dyDescent="0.2">
      <c r="B182" s="160"/>
      <c r="D182" s="147" t="s">
        <v>218</v>
      </c>
      <c r="E182" s="161" t="s">
        <v>19</v>
      </c>
      <c r="F182" s="162" t="s">
        <v>221</v>
      </c>
      <c r="H182" s="163">
        <v>610</v>
      </c>
      <c r="I182" s="164"/>
      <c r="L182" s="160"/>
      <c r="M182" s="165"/>
      <c r="T182" s="166"/>
      <c r="AT182" s="161" t="s">
        <v>218</v>
      </c>
      <c r="AU182" s="161" t="s">
        <v>85</v>
      </c>
      <c r="AV182" s="14" t="s">
        <v>214</v>
      </c>
      <c r="AW182" s="14" t="s">
        <v>35</v>
      </c>
      <c r="AX182" s="14" t="s">
        <v>83</v>
      </c>
      <c r="AY182" s="161" t="s">
        <v>208</v>
      </c>
    </row>
    <row r="183" spans="2:65" s="13" customFormat="1" x14ac:dyDescent="0.2">
      <c r="B183" s="153"/>
      <c r="D183" s="147" t="s">
        <v>218</v>
      </c>
      <c r="F183" s="155" t="s">
        <v>2829</v>
      </c>
      <c r="H183" s="156">
        <v>732</v>
      </c>
      <c r="I183" s="157"/>
      <c r="L183" s="153"/>
      <c r="M183" s="158"/>
      <c r="T183" s="159"/>
      <c r="AT183" s="154" t="s">
        <v>218</v>
      </c>
      <c r="AU183" s="154" t="s">
        <v>85</v>
      </c>
      <c r="AV183" s="13" t="s">
        <v>85</v>
      </c>
      <c r="AW183" s="13" t="s">
        <v>4</v>
      </c>
      <c r="AX183" s="13" t="s">
        <v>83</v>
      </c>
      <c r="AY183" s="154" t="s">
        <v>208</v>
      </c>
    </row>
    <row r="184" spans="2:65" s="1" customFormat="1" ht="15.75" customHeight="1" x14ac:dyDescent="0.2">
      <c r="B184" s="33"/>
      <c r="C184" s="129" t="s">
        <v>448</v>
      </c>
      <c r="D184" s="129" t="s">
        <v>210</v>
      </c>
      <c r="E184" s="130" t="s">
        <v>2830</v>
      </c>
      <c r="F184" s="131" t="s">
        <v>2831</v>
      </c>
      <c r="G184" s="132" t="s">
        <v>307</v>
      </c>
      <c r="H184" s="133">
        <v>1</v>
      </c>
      <c r="I184" s="134"/>
      <c r="J184" s="135">
        <f>ROUND(I184*H184,2)</f>
        <v>0</v>
      </c>
      <c r="K184" s="131" t="s">
        <v>213</v>
      </c>
      <c r="L184" s="33"/>
      <c r="M184" s="136" t="s">
        <v>19</v>
      </c>
      <c r="N184" s="137" t="s">
        <v>46</v>
      </c>
      <c r="P184" s="138">
        <f>O184*H184</f>
        <v>0</v>
      </c>
      <c r="Q184" s="138">
        <v>0</v>
      </c>
      <c r="R184" s="138">
        <f>Q184*H184</f>
        <v>0</v>
      </c>
      <c r="S184" s="138">
        <v>0</v>
      </c>
      <c r="T184" s="139">
        <f>S184*H184</f>
        <v>0</v>
      </c>
      <c r="AR184" s="140" t="s">
        <v>312</v>
      </c>
      <c r="AT184" s="140" t="s">
        <v>210</v>
      </c>
      <c r="AU184" s="140" t="s">
        <v>85</v>
      </c>
      <c r="AY184" s="18" t="s">
        <v>208</v>
      </c>
      <c r="BE184" s="141">
        <f>IF(N184="základní",J184,0)</f>
        <v>0</v>
      </c>
      <c r="BF184" s="141">
        <f>IF(N184="snížená",J184,0)</f>
        <v>0</v>
      </c>
      <c r="BG184" s="141">
        <f>IF(N184="zákl. přenesená",J184,0)</f>
        <v>0</v>
      </c>
      <c r="BH184" s="141">
        <f>IF(N184="sníž. přenesená",J184,0)</f>
        <v>0</v>
      </c>
      <c r="BI184" s="141">
        <f>IF(N184="nulová",J184,0)</f>
        <v>0</v>
      </c>
      <c r="BJ184" s="18" t="s">
        <v>83</v>
      </c>
      <c r="BK184" s="141">
        <f>ROUND(I184*H184,2)</f>
        <v>0</v>
      </c>
      <c r="BL184" s="18" t="s">
        <v>312</v>
      </c>
      <c r="BM184" s="140" t="s">
        <v>2832</v>
      </c>
    </row>
    <row r="185" spans="2:65" s="1" customFormat="1" x14ac:dyDescent="0.2">
      <c r="B185" s="33"/>
      <c r="D185" s="142" t="s">
        <v>216</v>
      </c>
      <c r="F185" s="143" t="s">
        <v>2833</v>
      </c>
      <c r="I185" s="144"/>
      <c r="L185" s="33"/>
      <c r="M185" s="145"/>
      <c r="T185" s="54"/>
      <c r="AT185" s="18" t="s">
        <v>216</v>
      </c>
      <c r="AU185" s="18" t="s">
        <v>85</v>
      </c>
    </row>
    <row r="186" spans="2:65" s="1" customFormat="1" ht="15.75" customHeight="1" x14ac:dyDescent="0.2">
      <c r="B186" s="33"/>
      <c r="C186" s="168" t="s">
        <v>454</v>
      </c>
      <c r="D186" s="168" t="s">
        <v>346</v>
      </c>
      <c r="E186" s="169" t="s">
        <v>2834</v>
      </c>
      <c r="F186" s="170" t="s">
        <v>2835</v>
      </c>
      <c r="G186" s="171" t="s">
        <v>307</v>
      </c>
      <c r="H186" s="172">
        <v>1</v>
      </c>
      <c r="I186" s="173"/>
      <c r="J186" s="174">
        <f>ROUND(I186*H186,2)</f>
        <v>0</v>
      </c>
      <c r="K186" s="170" t="s">
        <v>213</v>
      </c>
      <c r="L186" s="175"/>
      <c r="M186" s="176" t="s">
        <v>19</v>
      </c>
      <c r="N186" s="177" t="s">
        <v>46</v>
      </c>
      <c r="P186" s="138">
        <f>O186*H186</f>
        <v>0</v>
      </c>
      <c r="Q186" s="138">
        <v>3.5999999999999999E-3</v>
      </c>
      <c r="R186" s="138">
        <f>Q186*H186</f>
        <v>3.5999999999999999E-3</v>
      </c>
      <c r="S186" s="138">
        <v>0</v>
      </c>
      <c r="T186" s="139">
        <f>S186*H186</f>
        <v>0</v>
      </c>
      <c r="AR186" s="140" t="s">
        <v>432</v>
      </c>
      <c r="AT186" s="140" t="s">
        <v>346</v>
      </c>
      <c r="AU186" s="140" t="s">
        <v>85</v>
      </c>
      <c r="AY186" s="18" t="s">
        <v>208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8" t="s">
        <v>83</v>
      </c>
      <c r="BK186" s="141">
        <f>ROUND(I186*H186,2)</f>
        <v>0</v>
      </c>
      <c r="BL186" s="18" t="s">
        <v>312</v>
      </c>
      <c r="BM186" s="140" t="s">
        <v>2836</v>
      </c>
    </row>
    <row r="187" spans="2:65" s="12" customFormat="1" x14ac:dyDescent="0.2">
      <c r="B187" s="146"/>
      <c r="D187" s="147" t="s">
        <v>218</v>
      </c>
      <c r="E187" s="148" t="s">
        <v>19</v>
      </c>
      <c r="F187" s="149" t="s">
        <v>2399</v>
      </c>
      <c r="H187" s="148" t="s">
        <v>19</v>
      </c>
      <c r="I187" s="150"/>
      <c r="L187" s="146"/>
      <c r="M187" s="151"/>
      <c r="T187" s="152"/>
      <c r="AT187" s="148" t="s">
        <v>218</v>
      </c>
      <c r="AU187" s="148" t="s">
        <v>85</v>
      </c>
      <c r="AV187" s="12" t="s">
        <v>83</v>
      </c>
      <c r="AW187" s="12" t="s">
        <v>35</v>
      </c>
      <c r="AX187" s="12" t="s">
        <v>75</v>
      </c>
      <c r="AY187" s="148" t="s">
        <v>208</v>
      </c>
    </row>
    <row r="188" spans="2:65" s="13" customFormat="1" x14ac:dyDescent="0.2">
      <c r="B188" s="153"/>
      <c r="D188" s="147" t="s">
        <v>218</v>
      </c>
      <c r="E188" s="154" t="s">
        <v>19</v>
      </c>
      <c r="F188" s="155" t="s">
        <v>2715</v>
      </c>
      <c r="H188" s="156">
        <v>1</v>
      </c>
      <c r="I188" s="157"/>
      <c r="L188" s="153"/>
      <c r="M188" s="158"/>
      <c r="T188" s="159"/>
      <c r="AT188" s="154" t="s">
        <v>218</v>
      </c>
      <c r="AU188" s="154" t="s">
        <v>85</v>
      </c>
      <c r="AV188" s="13" t="s">
        <v>85</v>
      </c>
      <c r="AW188" s="13" t="s">
        <v>35</v>
      </c>
      <c r="AX188" s="13" t="s">
        <v>75</v>
      </c>
      <c r="AY188" s="154" t="s">
        <v>208</v>
      </c>
    </row>
    <row r="189" spans="2:65" s="14" customFormat="1" x14ac:dyDescent="0.2">
      <c r="B189" s="160"/>
      <c r="D189" s="147" t="s">
        <v>218</v>
      </c>
      <c r="E189" s="161" t="s">
        <v>19</v>
      </c>
      <c r="F189" s="162" t="s">
        <v>221</v>
      </c>
      <c r="H189" s="163">
        <v>1</v>
      </c>
      <c r="I189" s="164"/>
      <c r="L189" s="160"/>
      <c r="M189" s="165"/>
      <c r="T189" s="166"/>
      <c r="AT189" s="161" t="s">
        <v>218</v>
      </c>
      <c r="AU189" s="161" t="s">
        <v>85</v>
      </c>
      <c r="AV189" s="14" t="s">
        <v>214</v>
      </c>
      <c r="AW189" s="14" t="s">
        <v>35</v>
      </c>
      <c r="AX189" s="14" t="s">
        <v>83</v>
      </c>
      <c r="AY189" s="161" t="s">
        <v>208</v>
      </c>
    </row>
    <row r="190" spans="2:65" s="1" customFormat="1" ht="24.75" customHeight="1" x14ac:dyDescent="0.2">
      <c r="B190" s="33"/>
      <c r="C190" s="129" t="s">
        <v>461</v>
      </c>
      <c r="D190" s="129" t="s">
        <v>210</v>
      </c>
      <c r="E190" s="130" t="s">
        <v>2837</v>
      </c>
      <c r="F190" s="131" t="s">
        <v>2838</v>
      </c>
      <c r="G190" s="132" t="s">
        <v>307</v>
      </c>
      <c r="H190" s="133">
        <v>30</v>
      </c>
      <c r="I190" s="134"/>
      <c r="J190" s="135">
        <f>ROUND(I190*H190,2)</f>
        <v>0</v>
      </c>
      <c r="K190" s="131" t="s">
        <v>213</v>
      </c>
      <c r="L190" s="33"/>
      <c r="M190" s="136" t="s">
        <v>19</v>
      </c>
      <c r="N190" s="137" t="s">
        <v>46</v>
      </c>
      <c r="P190" s="138">
        <f>O190*H190</f>
        <v>0</v>
      </c>
      <c r="Q190" s="138">
        <v>0</v>
      </c>
      <c r="R190" s="138">
        <f>Q190*H190</f>
        <v>0</v>
      </c>
      <c r="S190" s="138">
        <v>0</v>
      </c>
      <c r="T190" s="139">
        <f>S190*H190</f>
        <v>0</v>
      </c>
      <c r="AR190" s="140" t="s">
        <v>312</v>
      </c>
      <c r="AT190" s="140" t="s">
        <v>210</v>
      </c>
      <c r="AU190" s="140" t="s">
        <v>85</v>
      </c>
      <c r="AY190" s="18" t="s">
        <v>208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8" t="s">
        <v>83</v>
      </c>
      <c r="BK190" s="141">
        <f>ROUND(I190*H190,2)</f>
        <v>0</v>
      </c>
      <c r="BL190" s="18" t="s">
        <v>312</v>
      </c>
      <c r="BM190" s="140" t="s">
        <v>2839</v>
      </c>
    </row>
    <row r="191" spans="2:65" s="1" customFormat="1" x14ac:dyDescent="0.2">
      <c r="B191" s="33"/>
      <c r="D191" s="142" t="s">
        <v>216</v>
      </c>
      <c r="F191" s="143" t="s">
        <v>2840</v>
      </c>
      <c r="I191" s="144"/>
      <c r="L191" s="33"/>
      <c r="M191" s="145"/>
      <c r="T191" s="54"/>
      <c r="AT191" s="18" t="s">
        <v>216</v>
      </c>
      <c r="AU191" s="18" t="s">
        <v>85</v>
      </c>
    </row>
    <row r="192" spans="2:65" s="1" customFormat="1" ht="15.75" customHeight="1" x14ac:dyDescent="0.2">
      <c r="B192" s="33"/>
      <c r="C192" s="168" t="s">
        <v>466</v>
      </c>
      <c r="D192" s="168" t="s">
        <v>346</v>
      </c>
      <c r="E192" s="169" t="s">
        <v>2841</v>
      </c>
      <c r="F192" s="170" t="s">
        <v>2842</v>
      </c>
      <c r="G192" s="171" t="s">
        <v>307</v>
      </c>
      <c r="H192" s="172">
        <v>8</v>
      </c>
      <c r="I192" s="173"/>
      <c r="J192" s="174">
        <f>ROUND(I192*H192,2)</f>
        <v>0</v>
      </c>
      <c r="K192" s="170" t="s">
        <v>213</v>
      </c>
      <c r="L192" s="175"/>
      <c r="M192" s="176" t="s">
        <v>19</v>
      </c>
      <c r="N192" s="177" t="s">
        <v>46</v>
      </c>
      <c r="P192" s="138">
        <f>O192*H192</f>
        <v>0</v>
      </c>
      <c r="Q192" s="138">
        <v>1E-4</v>
      </c>
      <c r="R192" s="138">
        <f>Q192*H192</f>
        <v>8.0000000000000004E-4</v>
      </c>
      <c r="S192" s="138">
        <v>0</v>
      </c>
      <c r="T192" s="139">
        <f>S192*H192</f>
        <v>0</v>
      </c>
      <c r="AR192" s="140" t="s">
        <v>432</v>
      </c>
      <c r="AT192" s="140" t="s">
        <v>346</v>
      </c>
      <c r="AU192" s="140" t="s">
        <v>85</v>
      </c>
      <c r="AY192" s="18" t="s">
        <v>208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8" t="s">
        <v>83</v>
      </c>
      <c r="BK192" s="141">
        <f>ROUND(I192*H192,2)</f>
        <v>0</v>
      </c>
      <c r="BL192" s="18" t="s">
        <v>312</v>
      </c>
      <c r="BM192" s="140" t="s">
        <v>2843</v>
      </c>
    </row>
    <row r="193" spans="2:65" s="1" customFormat="1" ht="15.75" customHeight="1" x14ac:dyDescent="0.2">
      <c r="B193" s="33"/>
      <c r="C193" s="168" t="s">
        <v>472</v>
      </c>
      <c r="D193" s="168" t="s">
        <v>346</v>
      </c>
      <c r="E193" s="169" t="s">
        <v>2844</v>
      </c>
      <c r="F193" s="170" t="s">
        <v>2845</v>
      </c>
      <c r="G193" s="171" t="s">
        <v>307</v>
      </c>
      <c r="H193" s="172">
        <v>12</v>
      </c>
      <c r="I193" s="173"/>
      <c r="J193" s="174">
        <f>ROUND(I193*H193,2)</f>
        <v>0</v>
      </c>
      <c r="K193" s="170" t="s">
        <v>19</v>
      </c>
      <c r="L193" s="175"/>
      <c r="M193" s="176" t="s">
        <v>19</v>
      </c>
      <c r="N193" s="177" t="s">
        <v>46</v>
      </c>
      <c r="P193" s="138">
        <f>O193*H193</f>
        <v>0</v>
      </c>
      <c r="Q193" s="138">
        <v>0</v>
      </c>
      <c r="R193" s="138">
        <f>Q193*H193</f>
        <v>0</v>
      </c>
      <c r="S193" s="138">
        <v>0</v>
      </c>
      <c r="T193" s="139">
        <f>S193*H193</f>
        <v>0</v>
      </c>
      <c r="AR193" s="140" t="s">
        <v>432</v>
      </c>
      <c r="AT193" s="140" t="s">
        <v>346</v>
      </c>
      <c r="AU193" s="140" t="s">
        <v>85</v>
      </c>
      <c r="AY193" s="18" t="s">
        <v>208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8" t="s">
        <v>83</v>
      </c>
      <c r="BK193" s="141">
        <f>ROUND(I193*H193,2)</f>
        <v>0</v>
      </c>
      <c r="BL193" s="18" t="s">
        <v>312</v>
      </c>
      <c r="BM193" s="140" t="s">
        <v>2846</v>
      </c>
    </row>
    <row r="194" spans="2:65" s="1" customFormat="1" ht="15.75" customHeight="1" x14ac:dyDescent="0.2">
      <c r="B194" s="33"/>
      <c r="C194" s="168" t="s">
        <v>480</v>
      </c>
      <c r="D194" s="168" t="s">
        <v>346</v>
      </c>
      <c r="E194" s="169" t="s">
        <v>2847</v>
      </c>
      <c r="F194" s="170" t="s">
        <v>2848</v>
      </c>
      <c r="G194" s="171" t="s">
        <v>307</v>
      </c>
      <c r="H194" s="172">
        <v>10</v>
      </c>
      <c r="I194" s="173"/>
      <c r="J194" s="174">
        <f>ROUND(I194*H194,2)</f>
        <v>0</v>
      </c>
      <c r="K194" s="170" t="s">
        <v>213</v>
      </c>
      <c r="L194" s="175"/>
      <c r="M194" s="176" t="s">
        <v>19</v>
      </c>
      <c r="N194" s="177" t="s">
        <v>46</v>
      </c>
      <c r="P194" s="138">
        <f>O194*H194</f>
        <v>0</v>
      </c>
      <c r="Q194" s="138">
        <v>1E-4</v>
      </c>
      <c r="R194" s="138">
        <f>Q194*H194</f>
        <v>1E-3</v>
      </c>
      <c r="S194" s="138">
        <v>0</v>
      </c>
      <c r="T194" s="139">
        <f>S194*H194</f>
        <v>0</v>
      </c>
      <c r="AR194" s="140" t="s">
        <v>432</v>
      </c>
      <c r="AT194" s="140" t="s">
        <v>346</v>
      </c>
      <c r="AU194" s="140" t="s">
        <v>85</v>
      </c>
      <c r="AY194" s="18" t="s">
        <v>208</v>
      </c>
      <c r="BE194" s="141">
        <f>IF(N194="základní",J194,0)</f>
        <v>0</v>
      </c>
      <c r="BF194" s="141">
        <f>IF(N194="snížená",J194,0)</f>
        <v>0</v>
      </c>
      <c r="BG194" s="141">
        <f>IF(N194="zákl. přenesená",J194,0)</f>
        <v>0</v>
      </c>
      <c r="BH194" s="141">
        <f>IF(N194="sníž. přenesená",J194,0)</f>
        <v>0</v>
      </c>
      <c r="BI194" s="141">
        <f>IF(N194="nulová",J194,0)</f>
        <v>0</v>
      </c>
      <c r="BJ194" s="18" t="s">
        <v>83</v>
      </c>
      <c r="BK194" s="141">
        <f>ROUND(I194*H194,2)</f>
        <v>0</v>
      </c>
      <c r="BL194" s="18" t="s">
        <v>312</v>
      </c>
      <c r="BM194" s="140" t="s">
        <v>2849</v>
      </c>
    </row>
    <row r="195" spans="2:65" s="1" customFormat="1" ht="15.75" customHeight="1" x14ac:dyDescent="0.2">
      <c r="B195" s="33"/>
      <c r="C195" s="129" t="s">
        <v>487</v>
      </c>
      <c r="D195" s="129" t="s">
        <v>210</v>
      </c>
      <c r="E195" s="130" t="s">
        <v>2850</v>
      </c>
      <c r="F195" s="131" t="s">
        <v>2851</v>
      </c>
      <c r="G195" s="132" t="s">
        <v>307</v>
      </c>
      <c r="H195" s="133">
        <v>40</v>
      </c>
      <c r="I195" s="134"/>
      <c r="J195" s="135">
        <f>ROUND(I195*H195,2)</f>
        <v>0</v>
      </c>
      <c r="K195" s="131" t="s">
        <v>213</v>
      </c>
      <c r="L195" s="33"/>
      <c r="M195" s="136" t="s">
        <v>19</v>
      </c>
      <c r="N195" s="137" t="s">
        <v>46</v>
      </c>
      <c r="P195" s="138">
        <f>O195*H195</f>
        <v>0</v>
      </c>
      <c r="Q195" s="138">
        <v>0</v>
      </c>
      <c r="R195" s="138">
        <f>Q195*H195</f>
        <v>0</v>
      </c>
      <c r="S195" s="138">
        <v>0</v>
      </c>
      <c r="T195" s="139">
        <f>S195*H195</f>
        <v>0</v>
      </c>
      <c r="AR195" s="140" t="s">
        <v>312</v>
      </c>
      <c r="AT195" s="140" t="s">
        <v>210</v>
      </c>
      <c r="AU195" s="140" t="s">
        <v>85</v>
      </c>
      <c r="AY195" s="18" t="s">
        <v>208</v>
      </c>
      <c r="BE195" s="141">
        <f>IF(N195="základní",J195,0)</f>
        <v>0</v>
      </c>
      <c r="BF195" s="141">
        <f>IF(N195="snížená",J195,0)</f>
        <v>0</v>
      </c>
      <c r="BG195" s="141">
        <f>IF(N195="zákl. přenesená",J195,0)</f>
        <v>0</v>
      </c>
      <c r="BH195" s="141">
        <f>IF(N195="sníž. přenesená",J195,0)</f>
        <v>0</v>
      </c>
      <c r="BI195" s="141">
        <f>IF(N195="nulová",J195,0)</f>
        <v>0</v>
      </c>
      <c r="BJ195" s="18" t="s">
        <v>83</v>
      </c>
      <c r="BK195" s="141">
        <f>ROUND(I195*H195,2)</f>
        <v>0</v>
      </c>
      <c r="BL195" s="18" t="s">
        <v>312</v>
      </c>
      <c r="BM195" s="140" t="s">
        <v>2852</v>
      </c>
    </row>
    <row r="196" spans="2:65" s="1" customFormat="1" x14ac:dyDescent="0.2">
      <c r="B196" s="33"/>
      <c r="D196" s="142" t="s">
        <v>216</v>
      </c>
      <c r="F196" s="143" t="s">
        <v>2853</v>
      </c>
      <c r="I196" s="144"/>
      <c r="L196" s="33"/>
      <c r="M196" s="145"/>
      <c r="T196" s="54"/>
      <c r="AT196" s="18" t="s">
        <v>216</v>
      </c>
      <c r="AU196" s="18" t="s">
        <v>85</v>
      </c>
    </row>
    <row r="197" spans="2:65" s="1" customFormat="1" ht="15.75" customHeight="1" x14ac:dyDescent="0.2">
      <c r="B197" s="33"/>
      <c r="C197" s="129" t="s">
        <v>511</v>
      </c>
      <c r="D197" s="129" t="s">
        <v>210</v>
      </c>
      <c r="E197" s="130" t="s">
        <v>2854</v>
      </c>
      <c r="F197" s="131" t="s">
        <v>2855</v>
      </c>
      <c r="G197" s="132" t="s">
        <v>307</v>
      </c>
      <c r="H197" s="133">
        <v>40</v>
      </c>
      <c r="I197" s="134"/>
      <c r="J197" s="135">
        <f>ROUND(I197*H197,2)</f>
        <v>0</v>
      </c>
      <c r="K197" s="131" t="s">
        <v>213</v>
      </c>
      <c r="L197" s="33"/>
      <c r="M197" s="136" t="s">
        <v>19</v>
      </c>
      <c r="N197" s="137" t="s">
        <v>46</v>
      </c>
      <c r="P197" s="138">
        <f>O197*H197</f>
        <v>0</v>
      </c>
      <c r="Q197" s="138">
        <v>0</v>
      </c>
      <c r="R197" s="138">
        <f>Q197*H197</f>
        <v>0</v>
      </c>
      <c r="S197" s="138">
        <v>0</v>
      </c>
      <c r="T197" s="139">
        <f>S197*H197</f>
        <v>0</v>
      </c>
      <c r="AR197" s="140" t="s">
        <v>312</v>
      </c>
      <c r="AT197" s="140" t="s">
        <v>210</v>
      </c>
      <c r="AU197" s="140" t="s">
        <v>85</v>
      </c>
      <c r="AY197" s="18" t="s">
        <v>208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8" t="s">
        <v>83</v>
      </c>
      <c r="BK197" s="141">
        <f>ROUND(I197*H197,2)</f>
        <v>0</v>
      </c>
      <c r="BL197" s="18" t="s">
        <v>312</v>
      </c>
      <c r="BM197" s="140" t="s">
        <v>2856</v>
      </c>
    </row>
    <row r="198" spans="2:65" s="1" customFormat="1" x14ac:dyDescent="0.2">
      <c r="B198" s="33"/>
      <c r="D198" s="142" t="s">
        <v>216</v>
      </c>
      <c r="F198" s="143" t="s">
        <v>2857</v>
      </c>
      <c r="I198" s="144"/>
      <c r="L198" s="33"/>
      <c r="M198" s="145"/>
      <c r="T198" s="54"/>
      <c r="AT198" s="18" t="s">
        <v>216</v>
      </c>
      <c r="AU198" s="18" t="s">
        <v>85</v>
      </c>
    </row>
    <row r="199" spans="2:65" s="1" customFormat="1" ht="15.75" customHeight="1" x14ac:dyDescent="0.2">
      <c r="B199" s="33"/>
      <c r="C199" s="129" t="s">
        <v>516</v>
      </c>
      <c r="D199" s="129" t="s">
        <v>210</v>
      </c>
      <c r="E199" s="130" t="s">
        <v>2858</v>
      </c>
      <c r="F199" s="131" t="s">
        <v>2859</v>
      </c>
      <c r="G199" s="132" t="s">
        <v>307</v>
      </c>
      <c r="H199" s="133">
        <v>2</v>
      </c>
      <c r="I199" s="134"/>
      <c r="J199" s="135">
        <f>ROUND(I199*H199,2)</f>
        <v>0</v>
      </c>
      <c r="K199" s="131" t="s">
        <v>213</v>
      </c>
      <c r="L199" s="33"/>
      <c r="M199" s="136" t="s">
        <v>19</v>
      </c>
      <c r="N199" s="137" t="s">
        <v>46</v>
      </c>
      <c r="P199" s="138">
        <f>O199*H199</f>
        <v>0</v>
      </c>
      <c r="Q199" s="138">
        <v>0</v>
      </c>
      <c r="R199" s="138">
        <f>Q199*H199</f>
        <v>0</v>
      </c>
      <c r="S199" s="138">
        <v>0</v>
      </c>
      <c r="T199" s="139">
        <f>S199*H199</f>
        <v>0</v>
      </c>
      <c r="AR199" s="140" t="s">
        <v>312</v>
      </c>
      <c r="AT199" s="140" t="s">
        <v>210</v>
      </c>
      <c r="AU199" s="140" t="s">
        <v>85</v>
      </c>
      <c r="AY199" s="18" t="s">
        <v>208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8" t="s">
        <v>83</v>
      </c>
      <c r="BK199" s="141">
        <f>ROUND(I199*H199,2)</f>
        <v>0</v>
      </c>
      <c r="BL199" s="18" t="s">
        <v>312</v>
      </c>
      <c r="BM199" s="140" t="s">
        <v>2860</v>
      </c>
    </row>
    <row r="200" spans="2:65" s="1" customFormat="1" x14ac:dyDescent="0.2">
      <c r="B200" s="33"/>
      <c r="D200" s="142" t="s">
        <v>216</v>
      </c>
      <c r="F200" s="143" t="s">
        <v>2861</v>
      </c>
      <c r="I200" s="144"/>
      <c r="L200" s="33"/>
      <c r="M200" s="145"/>
      <c r="T200" s="54"/>
      <c r="AT200" s="18" t="s">
        <v>216</v>
      </c>
      <c r="AU200" s="18" t="s">
        <v>85</v>
      </c>
    </row>
    <row r="201" spans="2:65" s="1" customFormat="1" ht="15.75" customHeight="1" x14ac:dyDescent="0.2">
      <c r="B201" s="33"/>
      <c r="C201" s="168" t="s">
        <v>521</v>
      </c>
      <c r="D201" s="168" t="s">
        <v>346</v>
      </c>
      <c r="E201" s="169" t="s">
        <v>2862</v>
      </c>
      <c r="F201" s="170" t="s">
        <v>2863</v>
      </c>
      <c r="G201" s="171" t="s">
        <v>307</v>
      </c>
      <c r="H201" s="172">
        <v>2</v>
      </c>
      <c r="I201" s="173"/>
      <c r="J201" s="174">
        <f>ROUND(I201*H201,2)</f>
        <v>0</v>
      </c>
      <c r="K201" s="170" t="s">
        <v>213</v>
      </c>
      <c r="L201" s="175"/>
      <c r="M201" s="176" t="s">
        <v>19</v>
      </c>
      <c r="N201" s="177" t="s">
        <v>46</v>
      </c>
      <c r="P201" s="138">
        <f>O201*H201</f>
        <v>0</v>
      </c>
      <c r="Q201" s="138">
        <v>1.2899999999999999E-3</v>
      </c>
      <c r="R201" s="138">
        <f>Q201*H201</f>
        <v>2.5799999999999998E-3</v>
      </c>
      <c r="S201" s="138">
        <v>0</v>
      </c>
      <c r="T201" s="139">
        <f>S201*H201</f>
        <v>0</v>
      </c>
      <c r="AR201" s="140" t="s">
        <v>432</v>
      </c>
      <c r="AT201" s="140" t="s">
        <v>346</v>
      </c>
      <c r="AU201" s="140" t="s">
        <v>85</v>
      </c>
      <c r="AY201" s="18" t="s">
        <v>208</v>
      </c>
      <c r="BE201" s="141">
        <f>IF(N201="základní",J201,0)</f>
        <v>0</v>
      </c>
      <c r="BF201" s="141">
        <f>IF(N201="snížená",J201,0)</f>
        <v>0</v>
      </c>
      <c r="BG201" s="141">
        <f>IF(N201="zákl. přenesená",J201,0)</f>
        <v>0</v>
      </c>
      <c r="BH201" s="141">
        <f>IF(N201="sníž. přenesená",J201,0)</f>
        <v>0</v>
      </c>
      <c r="BI201" s="141">
        <f>IF(N201="nulová",J201,0)</f>
        <v>0</v>
      </c>
      <c r="BJ201" s="18" t="s">
        <v>83</v>
      </c>
      <c r="BK201" s="141">
        <f>ROUND(I201*H201,2)</f>
        <v>0</v>
      </c>
      <c r="BL201" s="18" t="s">
        <v>312</v>
      </c>
      <c r="BM201" s="140" t="s">
        <v>2864</v>
      </c>
    </row>
    <row r="202" spans="2:65" s="1" customFormat="1" ht="18" x14ac:dyDescent="0.2">
      <c r="B202" s="33"/>
      <c r="D202" s="147" t="s">
        <v>297</v>
      </c>
      <c r="F202" s="167" t="s">
        <v>2865</v>
      </c>
      <c r="I202" s="144"/>
      <c r="L202" s="33"/>
      <c r="M202" s="145"/>
      <c r="T202" s="54"/>
      <c r="AT202" s="18" t="s">
        <v>297</v>
      </c>
      <c r="AU202" s="18" t="s">
        <v>85</v>
      </c>
    </row>
    <row r="203" spans="2:65" s="12" customFormat="1" x14ac:dyDescent="0.2">
      <c r="B203" s="146"/>
      <c r="D203" s="147" t="s">
        <v>218</v>
      </c>
      <c r="E203" s="148" t="s">
        <v>19</v>
      </c>
      <c r="F203" s="149" t="s">
        <v>2399</v>
      </c>
      <c r="H203" s="148" t="s">
        <v>19</v>
      </c>
      <c r="I203" s="150"/>
      <c r="L203" s="146"/>
      <c r="M203" s="151"/>
      <c r="T203" s="152"/>
      <c r="AT203" s="148" t="s">
        <v>218</v>
      </c>
      <c r="AU203" s="148" t="s">
        <v>85</v>
      </c>
      <c r="AV203" s="12" t="s">
        <v>83</v>
      </c>
      <c r="AW203" s="12" t="s">
        <v>35</v>
      </c>
      <c r="AX203" s="12" t="s">
        <v>75</v>
      </c>
      <c r="AY203" s="148" t="s">
        <v>208</v>
      </c>
    </row>
    <row r="204" spans="2:65" s="13" customFormat="1" x14ac:dyDescent="0.2">
      <c r="B204" s="153"/>
      <c r="D204" s="147" t="s">
        <v>218</v>
      </c>
      <c r="E204" s="154" t="s">
        <v>19</v>
      </c>
      <c r="F204" s="155" t="s">
        <v>672</v>
      </c>
      <c r="H204" s="156">
        <v>2</v>
      </c>
      <c r="I204" s="157"/>
      <c r="L204" s="153"/>
      <c r="M204" s="158"/>
      <c r="T204" s="159"/>
      <c r="AT204" s="154" t="s">
        <v>218</v>
      </c>
      <c r="AU204" s="154" t="s">
        <v>85</v>
      </c>
      <c r="AV204" s="13" t="s">
        <v>85</v>
      </c>
      <c r="AW204" s="13" t="s">
        <v>35</v>
      </c>
      <c r="AX204" s="13" t="s">
        <v>75</v>
      </c>
      <c r="AY204" s="154" t="s">
        <v>208</v>
      </c>
    </row>
    <row r="205" spans="2:65" s="14" customFormat="1" x14ac:dyDescent="0.2">
      <c r="B205" s="160"/>
      <c r="D205" s="147" t="s">
        <v>218</v>
      </c>
      <c r="E205" s="161" t="s">
        <v>19</v>
      </c>
      <c r="F205" s="162" t="s">
        <v>221</v>
      </c>
      <c r="H205" s="163">
        <v>2</v>
      </c>
      <c r="I205" s="164"/>
      <c r="L205" s="160"/>
      <c r="M205" s="165"/>
      <c r="T205" s="166"/>
      <c r="AT205" s="161" t="s">
        <v>218</v>
      </c>
      <c r="AU205" s="161" t="s">
        <v>85</v>
      </c>
      <c r="AV205" s="14" t="s">
        <v>214</v>
      </c>
      <c r="AW205" s="14" t="s">
        <v>35</v>
      </c>
      <c r="AX205" s="14" t="s">
        <v>83</v>
      </c>
      <c r="AY205" s="161" t="s">
        <v>208</v>
      </c>
    </row>
    <row r="206" spans="2:65" s="1" customFormat="1" ht="15.75" customHeight="1" x14ac:dyDescent="0.2">
      <c r="B206" s="33"/>
      <c r="C206" s="129" t="s">
        <v>526</v>
      </c>
      <c r="D206" s="129" t="s">
        <v>210</v>
      </c>
      <c r="E206" s="130" t="s">
        <v>2866</v>
      </c>
      <c r="F206" s="131" t="s">
        <v>2867</v>
      </c>
      <c r="G206" s="132" t="s">
        <v>307</v>
      </c>
      <c r="H206" s="133">
        <v>40</v>
      </c>
      <c r="I206" s="134"/>
      <c r="J206" s="135">
        <f>ROUND(I206*H206,2)</f>
        <v>0</v>
      </c>
      <c r="K206" s="131" t="s">
        <v>213</v>
      </c>
      <c r="L206" s="33"/>
      <c r="M206" s="136" t="s">
        <v>19</v>
      </c>
      <c r="N206" s="137" t="s">
        <v>46</v>
      </c>
      <c r="P206" s="138">
        <f>O206*H206</f>
        <v>0</v>
      </c>
      <c r="Q206" s="138">
        <v>0</v>
      </c>
      <c r="R206" s="138">
        <f>Q206*H206</f>
        <v>0</v>
      </c>
      <c r="S206" s="138">
        <v>0</v>
      </c>
      <c r="T206" s="139">
        <f>S206*H206</f>
        <v>0</v>
      </c>
      <c r="AR206" s="140" t="s">
        <v>312</v>
      </c>
      <c r="AT206" s="140" t="s">
        <v>210</v>
      </c>
      <c r="AU206" s="140" t="s">
        <v>85</v>
      </c>
      <c r="AY206" s="18" t="s">
        <v>208</v>
      </c>
      <c r="BE206" s="141">
        <f>IF(N206="základní",J206,0)</f>
        <v>0</v>
      </c>
      <c r="BF206" s="141">
        <f>IF(N206="snížená",J206,0)</f>
        <v>0</v>
      </c>
      <c r="BG206" s="141">
        <f>IF(N206="zákl. přenesená",J206,0)</f>
        <v>0</v>
      </c>
      <c r="BH206" s="141">
        <f>IF(N206="sníž. přenesená",J206,0)</f>
        <v>0</v>
      </c>
      <c r="BI206" s="141">
        <f>IF(N206="nulová",J206,0)</f>
        <v>0</v>
      </c>
      <c r="BJ206" s="18" t="s">
        <v>83</v>
      </c>
      <c r="BK206" s="141">
        <f>ROUND(I206*H206,2)</f>
        <v>0</v>
      </c>
      <c r="BL206" s="18" t="s">
        <v>312</v>
      </c>
      <c r="BM206" s="140" t="s">
        <v>2868</v>
      </c>
    </row>
    <row r="207" spans="2:65" s="1" customFormat="1" x14ac:dyDescent="0.2">
      <c r="B207" s="33"/>
      <c r="D207" s="142" t="s">
        <v>216</v>
      </c>
      <c r="F207" s="143" t="s">
        <v>2869</v>
      </c>
      <c r="I207" s="144"/>
      <c r="L207" s="33"/>
      <c r="M207" s="145"/>
      <c r="T207" s="54"/>
      <c r="AT207" s="18" t="s">
        <v>216</v>
      </c>
      <c r="AU207" s="18" t="s">
        <v>85</v>
      </c>
    </row>
    <row r="208" spans="2:65" s="1" customFormat="1" ht="24.75" customHeight="1" x14ac:dyDescent="0.2">
      <c r="B208" s="33"/>
      <c r="C208" s="129" t="s">
        <v>532</v>
      </c>
      <c r="D208" s="129" t="s">
        <v>210</v>
      </c>
      <c r="E208" s="130" t="s">
        <v>2716</v>
      </c>
      <c r="F208" s="131" t="s">
        <v>2717</v>
      </c>
      <c r="G208" s="132" t="s">
        <v>264</v>
      </c>
      <c r="H208" s="133">
        <v>0.104</v>
      </c>
      <c r="I208" s="134"/>
      <c r="J208" s="135">
        <f>ROUND(I208*H208,2)</f>
        <v>0</v>
      </c>
      <c r="K208" s="131" t="s">
        <v>213</v>
      </c>
      <c r="L208" s="33"/>
      <c r="M208" s="136" t="s">
        <v>19</v>
      </c>
      <c r="N208" s="137" t="s">
        <v>46</v>
      </c>
      <c r="P208" s="138">
        <f>O208*H208</f>
        <v>0</v>
      </c>
      <c r="Q208" s="138">
        <v>0</v>
      </c>
      <c r="R208" s="138">
        <f>Q208*H208</f>
        <v>0</v>
      </c>
      <c r="S208" s="138">
        <v>0</v>
      </c>
      <c r="T208" s="139">
        <f>S208*H208</f>
        <v>0</v>
      </c>
      <c r="AR208" s="140" t="s">
        <v>312</v>
      </c>
      <c r="AT208" s="140" t="s">
        <v>210</v>
      </c>
      <c r="AU208" s="140" t="s">
        <v>85</v>
      </c>
      <c r="AY208" s="18" t="s">
        <v>208</v>
      </c>
      <c r="BE208" s="141">
        <f>IF(N208="základní",J208,0)</f>
        <v>0</v>
      </c>
      <c r="BF208" s="141">
        <f>IF(N208="snížená",J208,0)</f>
        <v>0</v>
      </c>
      <c r="BG208" s="141">
        <f>IF(N208="zákl. přenesená",J208,0)</f>
        <v>0</v>
      </c>
      <c r="BH208" s="141">
        <f>IF(N208="sníž. přenesená",J208,0)</f>
        <v>0</v>
      </c>
      <c r="BI208" s="141">
        <f>IF(N208="nulová",J208,0)</f>
        <v>0</v>
      </c>
      <c r="BJ208" s="18" t="s">
        <v>83</v>
      </c>
      <c r="BK208" s="141">
        <f>ROUND(I208*H208,2)</f>
        <v>0</v>
      </c>
      <c r="BL208" s="18" t="s">
        <v>312</v>
      </c>
      <c r="BM208" s="140" t="s">
        <v>2870</v>
      </c>
    </row>
    <row r="209" spans="2:65" s="1" customFormat="1" x14ac:dyDescent="0.2">
      <c r="B209" s="33"/>
      <c r="D209" s="142" t="s">
        <v>216</v>
      </c>
      <c r="F209" s="143" t="s">
        <v>2719</v>
      </c>
      <c r="I209" s="144"/>
      <c r="L209" s="33"/>
      <c r="M209" s="145"/>
      <c r="T209" s="54"/>
      <c r="AT209" s="18" t="s">
        <v>216</v>
      </c>
      <c r="AU209" s="18" t="s">
        <v>85</v>
      </c>
    </row>
    <row r="210" spans="2:65" s="11" customFormat="1" ht="25.9" customHeight="1" x14ac:dyDescent="0.35">
      <c r="B210" s="117"/>
      <c r="D210" s="118" t="s">
        <v>74</v>
      </c>
      <c r="E210" s="119" t="s">
        <v>2720</v>
      </c>
      <c r="F210" s="119" t="s">
        <v>2721</v>
      </c>
      <c r="I210" s="120"/>
      <c r="J210" s="121">
        <f>BK210</f>
        <v>0</v>
      </c>
      <c r="L210" s="117"/>
      <c r="M210" s="122"/>
      <c r="P210" s="123">
        <f>SUM(P211:P213)</f>
        <v>0</v>
      </c>
      <c r="R210" s="123">
        <f>SUM(R211:R213)</f>
        <v>0</v>
      </c>
      <c r="T210" s="124">
        <f>SUM(T211:T213)</f>
        <v>0</v>
      </c>
      <c r="AR210" s="118" t="s">
        <v>214</v>
      </c>
      <c r="AT210" s="125" t="s">
        <v>74</v>
      </c>
      <c r="AU210" s="125" t="s">
        <v>75</v>
      </c>
      <c r="AY210" s="118" t="s">
        <v>208</v>
      </c>
      <c r="BK210" s="126">
        <f>SUM(BK211:BK213)</f>
        <v>0</v>
      </c>
    </row>
    <row r="211" spans="2:65" s="1" customFormat="1" ht="15.75" customHeight="1" x14ac:dyDescent="0.2">
      <c r="B211" s="33"/>
      <c r="C211" s="129" t="s">
        <v>546</v>
      </c>
      <c r="D211" s="129" t="s">
        <v>210</v>
      </c>
      <c r="E211" s="130" t="s">
        <v>2722</v>
      </c>
      <c r="F211" s="131" t="s">
        <v>2723</v>
      </c>
      <c r="G211" s="132" t="s">
        <v>2724</v>
      </c>
      <c r="H211" s="133">
        <v>10</v>
      </c>
      <c r="I211" s="134"/>
      <c r="J211" s="135">
        <f>ROUND(I211*H211,2)</f>
        <v>0</v>
      </c>
      <c r="K211" s="131" t="s">
        <v>213</v>
      </c>
      <c r="L211" s="33"/>
      <c r="M211" s="136" t="s">
        <v>19</v>
      </c>
      <c r="N211" s="137" t="s">
        <v>46</v>
      </c>
      <c r="P211" s="138">
        <f>O211*H211</f>
        <v>0</v>
      </c>
      <c r="Q211" s="138">
        <v>0</v>
      </c>
      <c r="R211" s="138">
        <f>Q211*H211</f>
        <v>0</v>
      </c>
      <c r="S211" s="138">
        <v>0</v>
      </c>
      <c r="T211" s="139">
        <f>S211*H211</f>
        <v>0</v>
      </c>
      <c r="AR211" s="140" t="s">
        <v>2725</v>
      </c>
      <c r="AT211" s="140" t="s">
        <v>210</v>
      </c>
      <c r="AU211" s="140" t="s">
        <v>83</v>
      </c>
      <c r="AY211" s="18" t="s">
        <v>208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8" t="s">
        <v>83</v>
      </c>
      <c r="BK211" s="141">
        <f>ROUND(I211*H211,2)</f>
        <v>0</v>
      </c>
      <c r="BL211" s="18" t="s">
        <v>2725</v>
      </c>
      <c r="BM211" s="140" t="s">
        <v>2871</v>
      </c>
    </row>
    <row r="212" spans="2:65" s="1" customFormat="1" x14ac:dyDescent="0.2">
      <c r="B212" s="33"/>
      <c r="D212" s="142" t="s">
        <v>216</v>
      </c>
      <c r="F212" s="143" t="s">
        <v>2727</v>
      </c>
      <c r="I212" s="144"/>
      <c r="L212" s="33"/>
      <c r="M212" s="145"/>
      <c r="T212" s="54"/>
      <c r="AT212" s="18" t="s">
        <v>216</v>
      </c>
      <c r="AU212" s="18" t="s">
        <v>83</v>
      </c>
    </row>
    <row r="213" spans="2:65" s="1" customFormat="1" ht="18" x14ac:dyDescent="0.2">
      <c r="B213" s="33"/>
      <c r="D213" s="147" t="s">
        <v>297</v>
      </c>
      <c r="F213" s="167" t="s">
        <v>2728</v>
      </c>
      <c r="I213" s="144"/>
      <c r="L213" s="33"/>
      <c r="M213" s="145"/>
      <c r="T213" s="54"/>
      <c r="AT213" s="18" t="s">
        <v>297</v>
      </c>
      <c r="AU213" s="18" t="s">
        <v>83</v>
      </c>
    </row>
    <row r="214" spans="2:65" s="11" customFormat="1" ht="25.9" customHeight="1" x14ac:dyDescent="0.35">
      <c r="B214" s="117"/>
      <c r="D214" s="118" t="s">
        <v>74</v>
      </c>
      <c r="E214" s="119" t="s">
        <v>2150</v>
      </c>
      <c r="F214" s="119" t="s">
        <v>2151</v>
      </c>
      <c r="I214" s="120"/>
      <c r="J214" s="121">
        <f>BK214</f>
        <v>0</v>
      </c>
      <c r="L214" s="117"/>
      <c r="M214" s="122"/>
      <c r="P214" s="123">
        <f>P215+P221</f>
        <v>0</v>
      </c>
      <c r="R214" s="123">
        <f>R215+R221</f>
        <v>0</v>
      </c>
      <c r="T214" s="124">
        <f>T215+T221</f>
        <v>0</v>
      </c>
      <c r="AR214" s="118" t="s">
        <v>240</v>
      </c>
      <c r="AT214" s="125" t="s">
        <v>74</v>
      </c>
      <c r="AU214" s="125" t="s">
        <v>75</v>
      </c>
      <c r="AY214" s="118" t="s">
        <v>208</v>
      </c>
      <c r="BK214" s="126">
        <f>BK215+BK221</f>
        <v>0</v>
      </c>
    </row>
    <row r="215" spans="2:65" s="11" customFormat="1" ht="22.75" customHeight="1" x14ac:dyDescent="0.25">
      <c r="B215" s="117"/>
      <c r="D215" s="118" t="s">
        <v>74</v>
      </c>
      <c r="E215" s="127" t="s">
        <v>2729</v>
      </c>
      <c r="F215" s="127" t="s">
        <v>2730</v>
      </c>
      <c r="I215" s="120"/>
      <c r="J215" s="128">
        <f>BK215</f>
        <v>0</v>
      </c>
      <c r="L215" s="117"/>
      <c r="M215" s="122"/>
      <c r="P215" s="123">
        <f>SUM(P216:P220)</f>
        <v>0</v>
      </c>
      <c r="R215" s="123">
        <f>SUM(R216:R220)</f>
        <v>0</v>
      </c>
      <c r="T215" s="124">
        <f>SUM(T216:T220)</f>
        <v>0</v>
      </c>
      <c r="AR215" s="118" t="s">
        <v>240</v>
      </c>
      <c r="AT215" s="125" t="s">
        <v>74</v>
      </c>
      <c r="AU215" s="125" t="s">
        <v>83</v>
      </c>
      <c r="AY215" s="118" t="s">
        <v>208</v>
      </c>
      <c r="BK215" s="126">
        <f>SUM(BK216:BK220)</f>
        <v>0</v>
      </c>
    </row>
    <row r="216" spans="2:65" s="1" customFormat="1" ht="15.75" customHeight="1" x14ac:dyDescent="0.2">
      <c r="B216" s="33"/>
      <c r="C216" s="129" t="s">
        <v>558</v>
      </c>
      <c r="D216" s="129" t="s">
        <v>210</v>
      </c>
      <c r="E216" s="130" t="s">
        <v>2731</v>
      </c>
      <c r="F216" s="131" t="s">
        <v>2732</v>
      </c>
      <c r="G216" s="132" t="s">
        <v>307</v>
      </c>
      <c r="H216" s="133">
        <v>1</v>
      </c>
      <c r="I216" s="134"/>
      <c r="J216" s="135">
        <f>ROUND(I216*H216,2)</f>
        <v>0</v>
      </c>
      <c r="K216" s="131" t="s">
        <v>213</v>
      </c>
      <c r="L216" s="33"/>
      <c r="M216" s="136" t="s">
        <v>19</v>
      </c>
      <c r="N216" s="137" t="s">
        <v>46</v>
      </c>
      <c r="P216" s="138">
        <f>O216*H216</f>
        <v>0</v>
      </c>
      <c r="Q216" s="138">
        <v>0</v>
      </c>
      <c r="R216" s="138">
        <f>Q216*H216</f>
        <v>0</v>
      </c>
      <c r="S216" s="138">
        <v>0</v>
      </c>
      <c r="T216" s="139">
        <f>S216*H216</f>
        <v>0</v>
      </c>
      <c r="AR216" s="140" t="s">
        <v>2156</v>
      </c>
      <c r="AT216" s="140" t="s">
        <v>210</v>
      </c>
      <c r="AU216" s="140" t="s">
        <v>85</v>
      </c>
      <c r="AY216" s="18" t="s">
        <v>208</v>
      </c>
      <c r="BE216" s="141">
        <f>IF(N216="základní",J216,0)</f>
        <v>0</v>
      </c>
      <c r="BF216" s="141">
        <f>IF(N216="snížená",J216,0)</f>
        <v>0</v>
      </c>
      <c r="BG216" s="141">
        <f>IF(N216="zákl. přenesená",J216,0)</f>
        <v>0</v>
      </c>
      <c r="BH216" s="141">
        <f>IF(N216="sníž. přenesená",J216,0)</f>
        <v>0</v>
      </c>
      <c r="BI216" s="141">
        <f>IF(N216="nulová",J216,0)</f>
        <v>0</v>
      </c>
      <c r="BJ216" s="18" t="s">
        <v>83</v>
      </c>
      <c r="BK216" s="141">
        <f>ROUND(I216*H216,2)</f>
        <v>0</v>
      </c>
      <c r="BL216" s="18" t="s">
        <v>2156</v>
      </c>
      <c r="BM216" s="140" t="s">
        <v>2872</v>
      </c>
    </row>
    <row r="217" spans="2:65" s="1" customFormat="1" x14ac:dyDescent="0.2">
      <c r="B217" s="33"/>
      <c r="D217" s="142" t="s">
        <v>216</v>
      </c>
      <c r="F217" s="143" t="s">
        <v>2734</v>
      </c>
      <c r="I217" s="144"/>
      <c r="L217" s="33"/>
      <c r="M217" s="145"/>
      <c r="T217" s="54"/>
      <c r="AT217" s="18" t="s">
        <v>216</v>
      </c>
      <c r="AU217" s="18" t="s">
        <v>85</v>
      </c>
    </row>
    <row r="218" spans="2:65" s="1" customFormat="1" ht="15.75" customHeight="1" x14ac:dyDescent="0.2">
      <c r="B218" s="33"/>
      <c r="C218" s="129" t="s">
        <v>569</v>
      </c>
      <c r="D218" s="129" t="s">
        <v>210</v>
      </c>
      <c r="E218" s="130" t="s">
        <v>2735</v>
      </c>
      <c r="F218" s="131" t="s">
        <v>2736</v>
      </c>
      <c r="G218" s="132" t="s">
        <v>307</v>
      </c>
      <c r="H218" s="133">
        <v>1</v>
      </c>
      <c r="I218" s="134"/>
      <c r="J218" s="135">
        <f>ROUND(I218*H218,2)</f>
        <v>0</v>
      </c>
      <c r="K218" s="131" t="s">
        <v>213</v>
      </c>
      <c r="L218" s="33"/>
      <c r="M218" s="136" t="s">
        <v>19</v>
      </c>
      <c r="N218" s="137" t="s">
        <v>46</v>
      </c>
      <c r="P218" s="138">
        <f>O218*H218</f>
        <v>0</v>
      </c>
      <c r="Q218" s="138">
        <v>0</v>
      </c>
      <c r="R218" s="138">
        <f>Q218*H218</f>
        <v>0</v>
      </c>
      <c r="S218" s="138">
        <v>0</v>
      </c>
      <c r="T218" s="139">
        <f>S218*H218</f>
        <v>0</v>
      </c>
      <c r="AR218" s="140" t="s">
        <v>2156</v>
      </c>
      <c r="AT218" s="140" t="s">
        <v>210</v>
      </c>
      <c r="AU218" s="140" t="s">
        <v>85</v>
      </c>
      <c r="AY218" s="18" t="s">
        <v>208</v>
      </c>
      <c r="BE218" s="141">
        <f>IF(N218="základní",J218,0)</f>
        <v>0</v>
      </c>
      <c r="BF218" s="141">
        <f>IF(N218="snížená",J218,0)</f>
        <v>0</v>
      </c>
      <c r="BG218" s="141">
        <f>IF(N218="zákl. přenesená",J218,0)</f>
        <v>0</v>
      </c>
      <c r="BH218" s="141">
        <f>IF(N218="sníž. přenesená",J218,0)</f>
        <v>0</v>
      </c>
      <c r="BI218" s="141">
        <f>IF(N218="nulová",J218,0)</f>
        <v>0</v>
      </c>
      <c r="BJ218" s="18" t="s">
        <v>83</v>
      </c>
      <c r="BK218" s="141">
        <f>ROUND(I218*H218,2)</f>
        <v>0</v>
      </c>
      <c r="BL218" s="18" t="s">
        <v>2156</v>
      </c>
      <c r="BM218" s="140" t="s">
        <v>2873</v>
      </c>
    </row>
    <row r="219" spans="2:65" s="1" customFormat="1" x14ac:dyDescent="0.2">
      <c r="B219" s="33"/>
      <c r="D219" s="142" t="s">
        <v>216</v>
      </c>
      <c r="F219" s="143" t="s">
        <v>2738</v>
      </c>
      <c r="I219" s="144"/>
      <c r="L219" s="33"/>
      <c r="M219" s="145"/>
      <c r="T219" s="54"/>
      <c r="AT219" s="18" t="s">
        <v>216</v>
      </c>
      <c r="AU219" s="18" t="s">
        <v>85</v>
      </c>
    </row>
    <row r="220" spans="2:65" s="1" customFormat="1" ht="18" x14ac:dyDescent="0.2">
      <c r="B220" s="33"/>
      <c r="D220" s="147" t="s">
        <v>297</v>
      </c>
      <c r="F220" s="167" t="s">
        <v>2739</v>
      </c>
      <c r="I220" s="144"/>
      <c r="L220" s="33"/>
      <c r="M220" s="145"/>
      <c r="T220" s="54"/>
      <c r="AT220" s="18" t="s">
        <v>297</v>
      </c>
      <c r="AU220" s="18" t="s">
        <v>85</v>
      </c>
    </row>
    <row r="221" spans="2:65" s="11" customFormat="1" ht="22.75" customHeight="1" x14ac:dyDescent="0.25">
      <c r="B221" s="117"/>
      <c r="D221" s="118" t="s">
        <v>74</v>
      </c>
      <c r="E221" s="127" t="s">
        <v>2152</v>
      </c>
      <c r="F221" s="127" t="s">
        <v>2153</v>
      </c>
      <c r="I221" s="120"/>
      <c r="J221" s="128">
        <f>BK221</f>
        <v>0</v>
      </c>
      <c r="L221" s="117"/>
      <c r="M221" s="122"/>
      <c r="P221" s="123">
        <f>SUM(P222:P223)</f>
        <v>0</v>
      </c>
      <c r="R221" s="123">
        <f>SUM(R222:R223)</f>
        <v>0</v>
      </c>
      <c r="T221" s="124">
        <f>SUM(T222:T223)</f>
        <v>0</v>
      </c>
      <c r="AR221" s="118" t="s">
        <v>240</v>
      </c>
      <c r="AT221" s="125" t="s">
        <v>74</v>
      </c>
      <c r="AU221" s="125" t="s">
        <v>83</v>
      </c>
      <c r="AY221" s="118" t="s">
        <v>208</v>
      </c>
      <c r="BK221" s="126">
        <f>SUM(BK222:BK223)</f>
        <v>0</v>
      </c>
    </row>
    <row r="222" spans="2:65" s="1" customFormat="1" ht="15.75" customHeight="1" x14ac:dyDescent="0.2">
      <c r="B222" s="33"/>
      <c r="C222" s="129" t="s">
        <v>575</v>
      </c>
      <c r="D222" s="129" t="s">
        <v>210</v>
      </c>
      <c r="E222" s="130" t="s">
        <v>2745</v>
      </c>
      <c r="F222" s="131" t="s">
        <v>2746</v>
      </c>
      <c r="G222" s="132" t="s">
        <v>2724</v>
      </c>
      <c r="H222" s="133">
        <v>10</v>
      </c>
      <c r="I222" s="134"/>
      <c r="J222" s="135">
        <f>ROUND(I222*H222,2)</f>
        <v>0</v>
      </c>
      <c r="K222" s="131" t="s">
        <v>213</v>
      </c>
      <c r="L222" s="33"/>
      <c r="M222" s="136" t="s">
        <v>19</v>
      </c>
      <c r="N222" s="137" t="s">
        <v>46</v>
      </c>
      <c r="P222" s="138">
        <f>O222*H222</f>
        <v>0</v>
      </c>
      <c r="Q222" s="138">
        <v>0</v>
      </c>
      <c r="R222" s="138">
        <f>Q222*H222</f>
        <v>0</v>
      </c>
      <c r="S222" s="138">
        <v>0</v>
      </c>
      <c r="T222" s="139">
        <f>S222*H222</f>
        <v>0</v>
      </c>
      <c r="AR222" s="140" t="s">
        <v>2156</v>
      </c>
      <c r="AT222" s="140" t="s">
        <v>210</v>
      </c>
      <c r="AU222" s="140" t="s">
        <v>85</v>
      </c>
      <c r="AY222" s="18" t="s">
        <v>208</v>
      </c>
      <c r="BE222" s="141">
        <f>IF(N222="základní",J222,0)</f>
        <v>0</v>
      </c>
      <c r="BF222" s="141">
        <f>IF(N222="snížená",J222,0)</f>
        <v>0</v>
      </c>
      <c r="BG222" s="141">
        <f>IF(N222="zákl. přenesená",J222,0)</f>
        <v>0</v>
      </c>
      <c r="BH222" s="141">
        <f>IF(N222="sníž. přenesená",J222,0)</f>
        <v>0</v>
      </c>
      <c r="BI222" s="141">
        <f>IF(N222="nulová",J222,0)</f>
        <v>0</v>
      </c>
      <c r="BJ222" s="18" t="s">
        <v>83</v>
      </c>
      <c r="BK222" s="141">
        <f>ROUND(I222*H222,2)</f>
        <v>0</v>
      </c>
      <c r="BL222" s="18" t="s">
        <v>2156</v>
      </c>
      <c r="BM222" s="140" t="s">
        <v>2874</v>
      </c>
    </row>
    <row r="223" spans="2:65" s="1" customFormat="1" x14ac:dyDescent="0.2">
      <c r="B223" s="33"/>
      <c r="D223" s="142" t="s">
        <v>216</v>
      </c>
      <c r="F223" s="143" t="s">
        <v>2748</v>
      </c>
      <c r="I223" s="144"/>
      <c r="L223" s="33"/>
      <c r="M223" s="188"/>
      <c r="N223" s="189"/>
      <c r="O223" s="189"/>
      <c r="P223" s="189"/>
      <c r="Q223" s="189"/>
      <c r="R223" s="189"/>
      <c r="S223" s="189"/>
      <c r="T223" s="190"/>
      <c r="AT223" s="18" t="s">
        <v>216</v>
      </c>
      <c r="AU223" s="18" t="s">
        <v>85</v>
      </c>
    </row>
    <row r="224" spans="2:65" s="1" customFormat="1" ht="6.9" customHeight="1" x14ac:dyDescent="0.2">
      <c r="B224" s="42"/>
      <c r="C224" s="43"/>
      <c r="D224" s="43"/>
      <c r="E224" s="43"/>
      <c r="F224" s="43"/>
      <c r="G224" s="43"/>
      <c r="H224" s="43"/>
      <c r="I224" s="43"/>
      <c r="J224" s="43"/>
      <c r="K224" s="43"/>
      <c r="L224" s="33"/>
    </row>
  </sheetData>
  <sheetProtection algorithmName="SHA-512" hashValue="qSbQmcfi/M7UJwHrNubXNawoCfQXleA5RNJOCKI9n0B6Gzcaxz2AVCA+OlImJgKtkQJfOfgSjpE9+znhqwQefw==" saltValue="xHXk1ycJHrDqgTM5AppCdoRit34ZHHiaqDrucksk95jpU4TAYUuETi1kgANga0Qtc1tTmrTIDYFAzsiqepp5tw==" spinCount="100000" sheet="1" objects="1" scenarios="1" formatColumns="0" formatRows="0" autoFilter="0"/>
  <autoFilter ref="C90:K223" xr:uid="{00000000-0009-0000-0000-000006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600-000000000000}"/>
    <hyperlink ref="F101" r:id="rId2" xr:uid="{00000000-0004-0000-0600-000001000000}"/>
    <hyperlink ref="F103" r:id="rId3" xr:uid="{00000000-0004-0000-0600-000002000000}"/>
    <hyperlink ref="F105" r:id="rId4" xr:uid="{00000000-0004-0000-0600-000003000000}"/>
    <hyperlink ref="F107" r:id="rId5" xr:uid="{00000000-0004-0000-0600-000004000000}"/>
    <hyperlink ref="F110" r:id="rId6" xr:uid="{00000000-0004-0000-0600-000005000000}"/>
    <hyperlink ref="F112" r:id="rId7" xr:uid="{00000000-0004-0000-0600-000006000000}"/>
    <hyperlink ref="F114" r:id="rId8" xr:uid="{00000000-0004-0000-0600-000007000000}"/>
    <hyperlink ref="F117" r:id="rId9" xr:uid="{00000000-0004-0000-0600-000008000000}"/>
    <hyperlink ref="F120" r:id="rId10" xr:uid="{00000000-0004-0000-0600-000009000000}"/>
    <hyperlink ref="F124" r:id="rId11" xr:uid="{00000000-0004-0000-0600-00000A000000}"/>
    <hyperlink ref="F130" r:id="rId12" xr:uid="{00000000-0004-0000-0600-00000B000000}"/>
    <hyperlink ref="F136" r:id="rId13" xr:uid="{00000000-0004-0000-0600-00000C000000}"/>
    <hyperlink ref="F138" r:id="rId14" xr:uid="{00000000-0004-0000-0600-00000D000000}"/>
    <hyperlink ref="F144" r:id="rId15" xr:uid="{00000000-0004-0000-0600-00000E000000}"/>
    <hyperlink ref="F156" r:id="rId16" xr:uid="{00000000-0004-0000-0600-00000F000000}"/>
    <hyperlink ref="F162" r:id="rId17" xr:uid="{00000000-0004-0000-0600-000010000000}"/>
    <hyperlink ref="F167" r:id="rId18" xr:uid="{00000000-0004-0000-0600-000011000000}"/>
    <hyperlink ref="F171" r:id="rId19" xr:uid="{00000000-0004-0000-0600-000012000000}"/>
    <hyperlink ref="F178" r:id="rId20" xr:uid="{00000000-0004-0000-0600-000013000000}"/>
    <hyperlink ref="F185" r:id="rId21" xr:uid="{00000000-0004-0000-0600-000014000000}"/>
    <hyperlink ref="F191" r:id="rId22" xr:uid="{00000000-0004-0000-0600-000015000000}"/>
    <hyperlink ref="F196" r:id="rId23" xr:uid="{00000000-0004-0000-0600-000016000000}"/>
    <hyperlink ref="F198" r:id="rId24" xr:uid="{00000000-0004-0000-0600-000017000000}"/>
    <hyperlink ref="F200" r:id="rId25" xr:uid="{00000000-0004-0000-0600-000018000000}"/>
    <hyperlink ref="F207" r:id="rId26" xr:uid="{00000000-0004-0000-0600-000019000000}"/>
    <hyperlink ref="F209" r:id="rId27" xr:uid="{00000000-0004-0000-0600-00001A000000}"/>
    <hyperlink ref="F212" r:id="rId28" xr:uid="{00000000-0004-0000-0600-00001B000000}"/>
    <hyperlink ref="F217" r:id="rId29" xr:uid="{00000000-0004-0000-0600-00001C000000}"/>
    <hyperlink ref="F219" r:id="rId30" xr:uid="{00000000-0004-0000-0600-00001D000000}"/>
    <hyperlink ref="F223" r:id="rId31" xr:uid="{00000000-0004-0000-0600-00001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05"/>
  <sheetViews>
    <sheetView showGridLines="0" workbookViewId="0"/>
  </sheetViews>
  <sheetFormatPr defaultRowHeight="10" x14ac:dyDescent="0.2"/>
  <cols>
    <col min="1" max="1" width="8.109375" customWidth="1"/>
    <col min="2" max="2" width="1.109375" customWidth="1"/>
    <col min="3" max="3" width="4.109375" customWidth="1"/>
    <col min="4" max="4" width="4.33203125" customWidth="1"/>
    <col min="5" max="5" width="16.88671875" customWidth="1"/>
    <col min="6" max="6" width="99" customWidth="1"/>
    <col min="7" max="7" width="7.33203125" customWidth="1"/>
    <col min="8" max="8" width="13.6640625" customWidth="1"/>
    <col min="9" max="9" width="15.44140625" customWidth="1"/>
    <col min="10" max="11" width="21.88671875" customWidth="1"/>
    <col min="12" max="12" width="9.109375" customWidth="1"/>
    <col min="13" max="13" width="10.5546875" hidden="1" customWidth="1"/>
    <col min="14" max="14" width="9.109375" hidden="1"/>
    <col min="15" max="20" width="13.88671875" hidden="1" customWidth="1"/>
    <col min="21" max="21" width="16" hidden="1" customWidth="1"/>
    <col min="22" max="22" width="12.109375" customWidth="1"/>
    <col min="23" max="23" width="16" customWidth="1"/>
    <col min="24" max="24" width="12.109375" customWidth="1"/>
    <col min="25" max="25" width="14.6640625" customWidth="1"/>
    <col min="26" max="26" width="10.88671875" customWidth="1"/>
    <col min="27" max="27" width="14.6640625" customWidth="1"/>
    <col min="28" max="28" width="16" customWidth="1"/>
    <col min="29" max="29" width="10.88671875" customWidth="1"/>
    <col min="30" max="30" width="14.6640625" customWidth="1"/>
    <col min="31" max="31" width="16" customWidth="1"/>
    <col min="44" max="65" width="9.109375" hidden="1"/>
  </cols>
  <sheetData>
    <row r="2" spans="2:46" ht="37" customHeight="1" x14ac:dyDescent="0.2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8" t="s">
        <v>103</v>
      </c>
    </row>
    <row r="3" spans="2:46" ht="6.9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2:46" ht="24.9" customHeight="1" x14ac:dyDescent="0.2">
      <c r="B4" s="21"/>
      <c r="D4" s="22" t="s">
        <v>114</v>
      </c>
      <c r="L4" s="21"/>
      <c r="M4" s="87" t="s">
        <v>10</v>
      </c>
      <c r="AT4" s="18" t="s">
        <v>4</v>
      </c>
    </row>
    <row r="5" spans="2:46" ht="6.9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5.75" customHeight="1" x14ac:dyDescent="0.2">
      <c r="B7" s="21"/>
      <c r="E7" s="322" t="str">
        <f>'Rekapitulace stavby'!K6</f>
        <v>Informační centrum - Kostelní 18, Ústí nad Orlicí</v>
      </c>
      <c r="F7" s="323"/>
      <c r="G7" s="323"/>
      <c r="H7" s="323"/>
      <c r="L7" s="21"/>
    </row>
    <row r="8" spans="2:46" s="1" customFormat="1" ht="12" customHeight="1" x14ac:dyDescent="0.2">
      <c r="B8" s="33"/>
      <c r="D8" s="28" t="s">
        <v>129</v>
      </c>
      <c r="L8" s="33"/>
    </row>
    <row r="9" spans="2:46" s="1" customFormat="1" ht="15.75" customHeight="1" x14ac:dyDescent="0.2">
      <c r="B9" s="33"/>
      <c r="E9" s="312" t="s">
        <v>2875</v>
      </c>
      <c r="F9" s="321"/>
      <c r="G9" s="321"/>
      <c r="H9" s="321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 x14ac:dyDescent="0.2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Vyplň údaj</v>
      </c>
      <c r="L12" s="33"/>
    </row>
    <row r="13" spans="2:46" s="1" customFormat="1" ht="10.75" customHeight="1" x14ac:dyDescent="0.2">
      <c r="B13" s="33"/>
      <c r="L13" s="33"/>
    </row>
    <row r="14" spans="2:46" s="1" customFormat="1" ht="12" customHeight="1" x14ac:dyDescent="0.2">
      <c r="B14" s="33"/>
      <c r="D14" s="28" t="s">
        <v>24</v>
      </c>
      <c r="I14" s="28" t="s">
        <v>25</v>
      </c>
      <c r="J14" s="26" t="s">
        <v>26</v>
      </c>
      <c r="L14" s="33"/>
    </row>
    <row r="15" spans="2:46" s="1" customFormat="1" ht="18" customHeight="1" x14ac:dyDescent="0.2">
      <c r="B15" s="33"/>
      <c r="E15" s="26" t="s">
        <v>27</v>
      </c>
      <c r="I15" s="28" t="s">
        <v>28</v>
      </c>
      <c r="J15" s="26" t="s">
        <v>29</v>
      </c>
      <c r="L15" s="33"/>
    </row>
    <row r="16" spans="2:46" s="1" customFormat="1" ht="6.9" customHeight="1" x14ac:dyDescent="0.2">
      <c r="B16" s="33"/>
      <c r="L16" s="33"/>
    </row>
    <row r="17" spans="2:12" s="1" customFormat="1" ht="12" customHeight="1" x14ac:dyDescent="0.2">
      <c r="B17" s="33"/>
      <c r="D17" s="28" t="s">
        <v>30</v>
      </c>
      <c r="I17" s="28" t="s">
        <v>25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24" t="str">
        <f>'Rekapitulace stavby'!E14</f>
        <v>Vyplň údaj</v>
      </c>
      <c r="F18" s="295"/>
      <c r="G18" s="295"/>
      <c r="H18" s="295"/>
      <c r="I18" s="28" t="s">
        <v>28</v>
      </c>
      <c r="J18" s="29" t="str">
        <f>'Rekapitulace stavby'!AN14</f>
        <v>Vyplň údaj</v>
      </c>
      <c r="L18" s="33"/>
    </row>
    <row r="19" spans="2:12" s="1" customFormat="1" ht="6.9" customHeight="1" x14ac:dyDescent="0.2">
      <c r="B19" s="33"/>
      <c r="L19" s="33"/>
    </row>
    <row r="20" spans="2:12" s="1" customFormat="1" ht="12" customHeight="1" x14ac:dyDescent="0.2">
      <c r="B20" s="33"/>
      <c r="D20" s="28" t="s">
        <v>32</v>
      </c>
      <c r="I20" s="28" t="s">
        <v>25</v>
      </c>
      <c r="J20" s="26" t="s">
        <v>33</v>
      </c>
      <c r="L20" s="33"/>
    </row>
    <row r="21" spans="2:12" s="1" customFormat="1" ht="18" customHeight="1" x14ac:dyDescent="0.2">
      <c r="B21" s="33"/>
      <c r="E21" s="26" t="s">
        <v>34</v>
      </c>
      <c r="I21" s="28" t="s">
        <v>28</v>
      </c>
      <c r="J21" s="26" t="s">
        <v>19</v>
      </c>
      <c r="L21" s="33"/>
    </row>
    <row r="22" spans="2:12" s="1" customFormat="1" ht="6.9" customHeight="1" x14ac:dyDescent="0.2">
      <c r="B22" s="33"/>
      <c r="L22" s="33"/>
    </row>
    <row r="23" spans="2:12" s="1" customFormat="1" ht="12" customHeight="1" x14ac:dyDescent="0.2">
      <c r="B23" s="33"/>
      <c r="D23" s="28" t="s">
        <v>36</v>
      </c>
      <c r="I23" s="28" t="s">
        <v>25</v>
      </c>
      <c r="J23" s="26" t="s">
        <v>37</v>
      </c>
      <c r="L23" s="33"/>
    </row>
    <row r="24" spans="2:12" s="1" customFormat="1" ht="18" customHeight="1" x14ac:dyDescent="0.2">
      <c r="B24" s="33"/>
      <c r="E24" s="26" t="s">
        <v>38</v>
      </c>
      <c r="I24" s="28" t="s">
        <v>28</v>
      </c>
      <c r="J24" s="26" t="s">
        <v>19</v>
      </c>
      <c r="L24" s="33"/>
    </row>
    <row r="25" spans="2:12" s="1" customFormat="1" ht="6.9" customHeight="1" x14ac:dyDescent="0.2">
      <c r="B25" s="33"/>
      <c r="L25" s="33"/>
    </row>
    <row r="26" spans="2:12" s="1" customFormat="1" ht="12" customHeight="1" x14ac:dyDescent="0.2">
      <c r="B26" s="33"/>
      <c r="D26" s="28" t="s">
        <v>39</v>
      </c>
      <c r="L26" s="33"/>
    </row>
    <row r="27" spans="2:12" s="7" customFormat="1" ht="15.75" customHeight="1" x14ac:dyDescent="0.2">
      <c r="B27" s="88"/>
      <c r="E27" s="299" t="s">
        <v>19</v>
      </c>
      <c r="F27" s="299"/>
      <c r="G27" s="299"/>
      <c r="H27" s="299"/>
      <c r="L27" s="88"/>
    </row>
    <row r="28" spans="2:12" s="1" customFormat="1" ht="6.9" customHeight="1" x14ac:dyDescent="0.2">
      <c r="B28" s="33"/>
      <c r="L28" s="33"/>
    </row>
    <row r="29" spans="2:12" s="1" customFormat="1" ht="6.9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4" customHeight="1" x14ac:dyDescent="0.2">
      <c r="B30" s="33"/>
      <c r="D30" s="89" t="s">
        <v>41</v>
      </c>
      <c r="J30" s="64">
        <f>ROUND(J91, 2)</f>
        <v>0</v>
      </c>
      <c r="L30" s="33"/>
    </row>
    <row r="31" spans="2:12" s="1" customFormat="1" ht="6.9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" customHeight="1" x14ac:dyDescent="0.2">
      <c r="B33" s="33"/>
      <c r="D33" s="53" t="s">
        <v>45</v>
      </c>
      <c r="E33" s="28" t="s">
        <v>46</v>
      </c>
      <c r="F33" s="90">
        <f>ROUND((SUM(BE91:BE204)),  2)</f>
        <v>0</v>
      </c>
      <c r="I33" s="91">
        <v>0.21</v>
      </c>
      <c r="J33" s="90">
        <f>ROUND(((SUM(BE91:BE204))*I33),  2)</f>
        <v>0</v>
      </c>
      <c r="L33" s="33"/>
    </row>
    <row r="34" spans="2:12" s="1" customFormat="1" ht="14.4" customHeight="1" x14ac:dyDescent="0.2">
      <c r="B34" s="33"/>
      <c r="E34" s="28" t="s">
        <v>47</v>
      </c>
      <c r="F34" s="90">
        <f>ROUND((SUM(BF91:BF204)),  2)</f>
        <v>0</v>
      </c>
      <c r="I34" s="91">
        <v>0.12</v>
      </c>
      <c r="J34" s="90">
        <f>ROUND(((SUM(BF91:BF204))*I34),  2)</f>
        <v>0</v>
      </c>
      <c r="L34" s="33"/>
    </row>
    <row r="35" spans="2:12" s="1" customFormat="1" ht="14.4" hidden="1" customHeight="1" x14ac:dyDescent="0.2">
      <c r="B35" s="33"/>
      <c r="E35" s="28" t="s">
        <v>48</v>
      </c>
      <c r="F35" s="90">
        <f>ROUND((SUM(BG91:BG204)),  2)</f>
        <v>0</v>
      </c>
      <c r="I35" s="91">
        <v>0.21</v>
      </c>
      <c r="J35" s="90">
        <f>0</f>
        <v>0</v>
      </c>
      <c r="L35" s="33"/>
    </row>
    <row r="36" spans="2:12" s="1" customFormat="1" ht="14.4" hidden="1" customHeight="1" x14ac:dyDescent="0.2">
      <c r="B36" s="33"/>
      <c r="E36" s="28" t="s">
        <v>49</v>
      </c>
      <c r="F36" s="90">
        <f>ROUND((SUM(BH91:BH204)),  2)</f>
        <v>0</v>
      </c>
      <c r="I36" s="91">
        <v>0.12</v>
      </c>
      <c r="J36" s="90">
        <f>0</f>
        <v>0</v>
      </c>
      <c r="L36" s="33"/>
    </row>
    <row r="37" spans="2:12" s="1" customFormat="1" ht="14.4" hidden="1" customHeight="1" x14ac:dyDescent="0.2">
      <c r="B37" s="33"/>
      <c r="E37" s="28" t="s">
        <v>50</v>
      </c>
      <c r="F37" s="90">
        <f>ROUND((SUM(BI91:BI204)),  2)</f>
        <v>0</v>
      </c>
      <c r="I37" s="91">
        <v>0</v>
      </c>
      <c r="J37" s="90">
        <f>0</f>
        <v>0</v>
      </c>
      <c r="L37" s="33"/>
    </row>
    <row r="38" spans="2:12" s="1" customFormat="1" ht="6.9" customHeight="1" x14ac:dyDescent="0.2">
      <c r="B38" s="33"/>
      <c r="L38" s="33"/>
    </row>
    <row r="39" spans="2:12" s="1" customFormat="1" ht="25.4" customHeight="1" x14ac:dyDescent="0.2">
      <c r="B39" s="33"/>
      <c r="C39" s="92"/>
      <c r="D39" s="93" t="s">
        <v>51</v>
      </c>
      <c r="E39" s="55"/>
      <c r="F39" s="55"/>
      <c r="G39" s="94" t="s">
        <v>52</v>
      </c>
      <c r="H39" s="95" t="s">
        <v>53</v>
      </c>
      <c r="I39" s="55"/>
      <c r="J39" s="96">
        <f>SUM(J30:J37)</f>
        <v>0</v>
      </c>
      <c r="K39" s="97"/>
      <c r="L39" s="33"/>
    </row>
    <row r="40" spans="2:12" s="1" customFormat="1" ht="14.4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 x14ac:dyDescent="0.2">
      <c r="B45" s="33"/>
      <c r="C45" s="22" t="s">
        <v>167</v>
      </c>
      <c r="L45" s="33"/>
    </row>
    <row r="46" spans="2:12" s="1" customFormat="1" ht="6.9" customHeight="1" x14ac:dyDescent="0.2">
      <c r="B46" s="33"/>
      <c r="L46" s="33"/>
    </row>
    <row r="47" spans="2:12" s="1" customFormat="1" ht="12" customHeight="1" x14ac:dyDescent="0.2">
      <c r="B47" s="33"/>
      <c r="C47" s="28" t="s">
        <v>16</v>
      </c>
      <c r="L47" s="33"/>
    </row>
    <row r="48" spans="2:12" s="1" customFormat="1" ht="15.75" customHeight="1" x14ac:dyDescent="0.2">
      <c r="B48" s="33"/>
      <c r="E48" s="322" t="str">
        <f>E7</f>
        <v>Informační centrum - Kostelní 18, Ústí nad Orlicí</v>
      </c>
      <c r="F48" s="323"/>
      <c r="G48" s="323"/>
      <c r="H48" s="323"/>
      <c r="L48" s="33"/>
    </row>
    <row r="49" spans="2:47" s="1" customFormat="1" ht="12" customHeight="1" x14ac:dyDescent="0.2">
      <c r="B49" s="33"/>
      <c r="C49" s="28" t="s">
        <v>129</v>
      </c>
      <c r="L49" s="33"/>
    </row>
    <row r="50" spans="2:47" s="1" customFormat="1" ht="15.75" customHeight="1" x14ac:dyDescent="0.2">
      <c r="B50" s="33"/>
      <c r="E50" s="312" t="str">
        <f>E9</f>
        <v>1.07 - EZS</v>
      </c>
      <c r="F50" s="321"/>
      <c r="G50" s="321"/>
      <c r="H50" s="321"/>
      <c r="L50" s="33"/>
    </row>
    <row r="51" spans="2:47" s="1" customFormat="1" ht="6.9" customHeight="1" x14ac:dyDescent="0.2">
      <c r="B51" s="33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Ústí nad Orlicí</v>
      </c>
      <c r="I52" s="28" t="s">
        <v>23</v>
      </c>
      <c r="J52" s="50" t="str">
        <f>IF(J12="","",J12)</f>
        <v>Vyplň údaj</v>
      </c>
      <c r="L52" s="33"/>
    </row>
    <row r="53" spans="2:47" s="1" customFormat="1" ht="6.9" customHeight="1" x14ac:dyDescent="0.2">
      <c r="B53" s="33"/>
      <c r="L53" s="33"/>
    </row>
    <row r="54" spans="2:47" s="1" customFormat="1" ht="37.5" customHeight="1" x14ac:dyDescent="0.2">
      <c r="B54" s="33"/>
      <c r="C54" s="28" t="s">
        <v>24</v>
      </c>
      <c r="F54" s="26" t="str">
        <f>E15</f>
        <v>Město Ústí nad Orlicí, Sychrova 16,Ústí nad Orlicí</v>
      </c>
      <c r="I54" s="28" t="s">
        <v>32</v>
      </c>
      <c r="J54" s="31" t="str">
        <f>E21</f>
        <v>Ing. Ondrej Balážik, Palackého tř. 72, 612 00 Brno</v>
      </c>
      <c r="L54" s="33"/>
    </row>
    <row r="55" spans="2:47" s="1" customFormat="1" ht="24" customHeight="1" x14ac:dyDescent="0.2">
      <c r="B55" s="33"/>
      <c r="C55" s="28" t="s">
        <v>30</v>
      </c>
      <c r="F55" s="26" t="str">
        <f>IF(E18="","",E18)</f>
        <v>Vyplň údaj</v>
      </c>
      <c r="I55" s="28" t="s">
        <v>36</v>
      </c>
      <c r="J55" s="31" t="str">
        <f>E24</f>
        <v>Petr Krčál, Dukelská 973, 564 01 Žamberk</v>
      </c>
      <c r="L55" s="33"/>
    </row>
    <row r="56" spans="2:47" s="1" customFormat="1" ht="10.4" customHeight="1" x14ac:dyDescent="0.2">
      <c r="B56" s="33"/>
      <c r="L56" s="33"/>
    </row>
    <row r="57" spans="2:47" s="1" customFormat="1" ht="29.25" customHeight="1" x14ac:dyDescent="0.2">
      <c r="B57" s="33"/>
      <c r="C57" s="98" t="s">
        <v>168</v>
      </c>
      <c r="D57" s="92"/>
      <c r="E57" s="92"/>
      <c r="F57" s="92"/>
      <c r="G57" s="92"/>
      <c r="H57" s="92"/>
      <c r="I57" s="92"/>
      <c r="J57" s="99" t="s">
        <v>169</v>
      </c>
      <c r="K57" s="92"/>
      <c r="L57" s="33"/>
    </row>
    <row r="58" spans="2:47" s="1" customFormat="1" ht="10.4" customHeight="1" x14ac:dyDescent="0.2">
      <c r="B58" s="33"/>
      <c r="L58" s="33"/>
    </row>
    <row r="59" spans="2:47" s="1" customFormat="1" ht="22.75" customHeight="1" x14ac:dyDescent="0.2">
      <c r="B59" s="33"/>
      <c r="C59" s="100" t="s">
        <v>73</v>
      </c>
      <c r="J59" s="64">
        <f>J91</f>
        <v>0</v>
      </c>
      <c r="L59" s="33"/>
      <c r="AU59" s="18" t="s">
        <v>170</v>
      </c>
    </row>
    <row r="60" spans="2:47" s="8" customFormat="1" ht="24.9" customHeight="1" x14ac:dyDescent="0.2">
      <c r="B60" s="101"/>
      <c r="D60" s="102" t="s">
        <v>171</v>
      </c>
      <c r="E60" s="103"/>
      <c r="F60" s="103"/>
      <c r="G60" s="103"/>
      <c r="H60" s="103"/>
      <c r="I60" s="103"/>
      <c r="J60" s="104">
        <f>J92</f>
        <v>0</v>
      </c>
      <c r="L60" s="101"/>
    </row>
    <row r="61" spans="2:47" s="9" customFormat="1" ht="20" customHeight="1" x14ac:dyDescent="0.2">
      <c r="B61" s="105"/>
      <c r="D61" s="106" t="s">
        <v>177</v>
      </c>
      <c r="E61" s="107"/>
      <c r="F61" s="107"/>
      <c r="G61" s="107"/>
      <c r="H61" s="107"/>
      <c r="I61" s="107"/>
      <c r="J61" s="108">
        <f>J93</f>
        <v>0</v>
      </c>
      <c r="L61" s="105"/>
    </row>
    <row r="62" spans="2:47" s="9" customFormat="1" ht="20" customHeight="1" x14ac:dyDescent="0.2">
      <c r="B62" s="105"/>
      <c r="D62" s="106" t="s">
        <v>178</v>
      </c>
      <c r="E62" s="107"/>
      <c r="F62" s="107"/>
      <c r="G62" s="107"/>
      <c r="H62" s="107"/>
      <c r="I62" s="107"/>
      <c r="J62" s="108">
        <f>J99</f>
        <v>0</v>
      </c>
      <c r="L62" s="105"/>
    </row>
    <row r="63" spans="2:47" s="9" customFormat="1" ht="20" customHeight="1" x14ac:dyDescent="0.2">
      <c r="B63" s="105"/>
      <c r="D63" s="106" t="s">
        <v>179</v>
      </c>
      <c r="E63" s="107"/>
      <c r="F63" s="107"/>
      <c r="G63" s="107"/>
      <c r="H63" s="107"/>
      <c r="I63" s="107"/>
      <c r="J63" s="108">
        <f>J108</f>
        <v>0</v>
      </c>
      <c r="L63" s="105"/>
    </row>
    <row r="64" spans="2:47" s="9" customFormat="1" ht="20" customHeight="1" x14ac:dyDescent="0.2">
      <c r="B64" s="105"/>
      <c r="D64" s="106" t="s">
        <v>180</v>
      </c>
      <c r="E64" s="107"/>
      <c r="F64" s="107"/>
      <c r="G64" s="107"/>
      <c r="H64" s="107"/>
      <c r="I64" s="107"/>
      <c r="J64" s="108">
        <f>J118</f>
        <v>0</v>
      </c>
      <c r="L64" s="105"/>
    </row>
    <row r="65" spans="2:12" s="8" customFormat="1" ht="24.9" customHeight="1" x14ac:dyDescent="0.2">
      <c r="B65" s="101"/>
      <c r="D65" s="102" t="s">
        <v>181</v>
      </c>
      <c r="E65" s="103"/>
      <c r="F65" s="103"/>
      <c r="G65" s="103"/>
      <c r="H65" s="103"/>
      <c r="I65" s="103"/>
      <c r="J65" s="104">
        <f>J121</f>
        <v>0</v>
      </c>
      <c r="L65" s="101"/>
    </row>
    <row r="66" spans="2:12" s="9" customFormat="1" ht="20" customHeight="1" x14ac:dyDescent="0.2">
      <c r="B66" s="105"/>
      <c r="D66" s="106" t="s">
        <v>2350</v>
      </c>
      <c r="E66" s="107"/>
      <c r="F66" s="107"/>
      <c r="G66" s="107"/>
      <c r="H66" s="107"/>
      <c r="I66" s="107"/>
      <c r="J66" s="108">
        <f>J122</f>
        <v>0</v>
      </c>
      <c r="L66" s="105"/>
    </row>
    <row r="67" spans="2:12" s="9" customFormat="1" ht="20" customHeight="1" x14ac:dyDescent="0.2">
      <c r="B67" s="105"/>
      <c r="D67" s="106" t="s">
        <v>2351</v>
      </c>
      <c r="E67" s="107"/>
      <c r="F67" s="107"/>
      <c r="G67" s="107"/>
      <c r="H67" s="107"/>
      <c r="I67" s="107"/>
      <c r="J67" s="108">
        <f>J125</f>
        <v>0</v>
      </c>
      <c r="L67" s="105"/>
    </row>
    <row r="68" spans="2:12" s="8" customFormat="1" ht="24.9" customHeight="1" x14ac:dyDescent="0.2">
      <c r="B68" s="101"/>
      <c r="D68" s="102" t="s">
        <v>2352</v>
      </c>
      <c r="E68" s="103"/>
      <c r="F68" s="103"/>
      <c r="G68" s="103"/>
      <c r="H68" s="103"/>
      <c r="I68" s="103"/>
      <c r="J68" s="104">
        <f>J191</f>
        <v>0</v>
      </c>
      <c r="L68" s="101"/>
    </row>
    <row r="69" spans="2:12" s="8" customFormat="1" ht="24.9" customHeight="1" x14ac:dyDescent="0.2">
      <c r="B69" s="101"/>
      <c r="D69" s="102" t="s">
        <v>1991</v>
      </c>
      <c r="E69" s="103"/>
      <c r="F69" s="103"/>
      <c r="G69" s="103"/>
      <c r="H69" s="103"/>
      <c r="I69" s="103"/>
      <c r="J69" s="104">
        <f>J195</f>
        <v>0</v>
      </c>
      <c r="L69" s="101"/>
    </row>
    <row r="70" spans="2:12" s="9" customFormat="1" ht="20" customHeight="1" x14ac:dyDescent="0.2">
      <c r="B70" s="105"/>
      <c r="D70" s="106" t="s">
        <v>2353</v>
      </c>
      <c r="E70" s="107"/>
      <c r="F70" s="107"/>
      <c r="G70" s="107"/>
      <c r="H70" s="107"/>
      <c r="I70" s="107"/>
      <c r="J70" s="108">
        <f>J196</f>
        <v>0</v>
      </c>
      <c r="L70" s="105"/>
    </row>
    <row r="71" spans="2:12" s="9" customFormat="1" ht="20" customHeight="1" x14ac:dyDescent="0.2">
      <c r="B71" s="105"/>
      <c r="D71" s="106" t="s">
        <v>1992</v>
      </c>
      <c r="E71" s="107"/>
      <c r="F71" s="107"/>
      <c r="G71" s="107"/>
      <c r="H71" s="107"/>
      <c r="I71" s="107"/>
      <c r="J71" s="108">
        <f>J202</f>
        <v>0</v>
      </c>
      <c r="L71" s="105"/>
    </row>
    <row r="72" spans="2:12" s="1" customFormat="1" ht="21.75" customHeight="1" x14ac:dyDescent="0.2">
      <c r="B72" s="33"/>
      <c r="L72" s="33"/>
    </row>
    <row r="73" spans="2:12" s="1" customFormat="1" ht="6.9" customHeight="1" x14ac:dyDescent="0.2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3"/>
    </row>
    <row r="77" spans="2:12" s="1" customFormat="1" ht="6.9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3"/>
    </row>
    <row r="78" spans="2:12" s="1" customFormat="1" ht="24.9" customHeight="1" x14ac:dyDescent="0.2">
      <c r="B78" s="33"/>
      <c r="C78" s="22" t="s">
        <v>193</v>
      </c>
      <c r="L78" s="33"/>
    </row>
    <row r="79" spans="2:12" s="1" customFormat="1" ht="6.9" customHeight="1" x14ac:dyDescent="0.2">
      <c r="B79" s="33"/>
      <c r="L79" s="33"/>
    </row>
    <row r="80" spans="2:12" s="1" customFormat="1" ht="12" customHeight="1" x14ac:dyDescent="0.2">
      <c r="B80" s="33"/>
      <c r="C80" s="28" t="s">
        <v>16</v>
      </c>
      <c r="L80" s="33"/>
    </row>
    <row r="81" spans="2:65" s="1" customFormat="1" ht="15.75" customHeight="1" x14ac:dyDescent="0.2">
      <c r="B81" s="33"/>
      <c r="E81" s="322" t="str">
        <f>E7</f>
        <v>Informační centrum - Kostelní 18, Ústí nad Orlicí</v>
      </c>
      <c r="F81" s="323"/>
      <c r="G81" s="323"/>
      <c r="H81" s="323"/>
      <c r="L81" s="33"/>
    </row>
    <row r="82" spans="2:65" s="1" customFormat="1" ht="12" customHeight="1" x14ac:dyDescent="0.2">
      <c r="B82" s="33"/>
      <c r="C82" s="28" t="s">
        <v>129</v>
      </c>
      <c r="L82" s="33"/>
    </row>
    <row r="83" spans="2:65" s="1" customFormat="1" ht="15.75" customHeight="1" x14ac:dyDescent="0.2">
      <c r="B83" s="33"/>
      <c r="E83" s="312" t="str">
        <f>E9</f>
        <v>1.07 - EZS</v>
      </c>
      <c r="F83" s="321"/>
      <c r="G83" s="321"/>
      <c r="H83" s="321"/>
      <c r="L83" s="33"/>
    </row>
    <row r="84" spans="2:65" s="1" customFormat="1" ht="6.9" customHeight="1" x14ac:dyDescent="0.2">
      <c r="B84" s="33"/>
      <c r="L84" s="33"/>
    </row>
    <row r="85" spans="2:65" s="1" customFormat="1" ht="12" customHeight="1" x14ac:dyDescent="0.2">
      <c r="B85" s="33"/>
      <c r="C85" s="28" t="s">
        <v>21</v>
      </c>
      <c r="F85" s="26" t="str">
        <f>F12</f>
        <v>Ústí nad Orlicí</v>
      </c>
      <c r="I85" s="28" t="s">
        <v>23</v>
      </c>
      <c r="J85" s="50" t="str">
        <f>IF(J12="","",J12)</f>
        <v>Vyplň údaj</v>
      </c>
      <c r="L85" s="33"/>
    </row>
    <row r="86" spans="2:65" s="1" customFormat="1" ht="6.9" customHeight="1" x14ac:dyDescent="0.2">
      <c r="B86" s="33"/>
      <c r="L86" s="33"/>
    </row>
    <row r="87" spans="2:65" s="1" customFormat="1" ht="37.5" customHeight="1" x14ac:dyDescent="0.2">
      <c r="B87" s="33"/>
      <c r="C87" s="28" t="s">
        <v>24</v>
      </c>
      <c r="F87" s="26" t="str">
        <f>E15</f>
        <v>Město Ústí nad Orlicí, Sychrova 16,Ústí nad Orlicí</v>
      </c>
      <c r="I87" s="28" t="s">
        <v>32</v>
      </c>
      <c r="J87" s="31" t="str">
        <f>E21</f>
        <v>Ing. Ondrej Balážik, Palackého tř. 72, 612 00 Brno</v>
      </c>
      <c r="L87" s="33"/>
    </row>
    <row r="88" spans="2:65" s="1" customFormat="1" ht="24" customHeight="1" x14ac:dyDescent="0.2">
      <c r="B88" s="33"/>
      <c r="C88" s="28" t="s">
        <v>30</v>
      </c>
      <c r="F88" s="26" t="str">
        <f>IF(E18="","",E18)</f>
        <v>Vyplň údaj</v>
      </c>
      <c r="I88" s="28" t="s">
        <v>36</v>
      </c>
      <c r="J88" s="31" t="str">
        <f>E24</f>
        <v>Petr Krčál, Dukelská 973, 564 01 Žamberk</v>
      </c>
      <c r="L88" s="33"/>
    </row>
    <row r="89" spans="2:65" s="1" customFormat="1" ht="10.4" customHeight="1" x14ac:dyDescent="0.2">
      <c r="B89" s="33"/>
      <c r="L89" s="33"/>
    </row>
    <row r="90" spans="2:65" s="10" customFormat="1" ht="29.25" customHeight="1" x14ac:dyDescent="0.2">
      <c r="B90" s="109"/>
      <c r="C90" s="110" t="s">
        <v>194</v>
      </c>
      <c r="D90" s="111" t="s">
        <v>60</v>
      </c>
      <c r="E90" s="111" t="s">
        <v>56</v>
      </c>
      <c r="F90" s="111" t="s">
        <v>57</v>
      </c>
      <c r="G90" s="111" t="s">
        <v>195</v>
      </c>
      <c r="H90" s="111" t="s">
        <v>196</v>
      </c>
      <c r="I90" s="111" t="s">
        <v>197</v>
      </c>
      <c r="J90" s="111" t="s">
        <v>169</v>
      </c>
      <c r="K90" s="112" t="s">
        <v>198</v>
      </c>
      <c r="L90" s="109"/>
      <c r="M90" s="57" t="s">
        <v>19</v>
      </c>
      <c r="N90" s="58" t="s">
        <v>45</v>
      </c>
      <c r="O90" s="58" t="s">
        <v>199</v>
      </c>
      <c r="P90" s="58" t="s">
        <v>200</v>
      </c>
      <c r="Q90" s="58" t="s">
        <v>201</v>
      </c>
      <c r="R90" s="58" t="s">
        <v>202</v>
      </c>
      <c r="S90" s="58" t="s">
        <v>203</v>
      </c>
      <c r="T90" s="59" t="s">
        <v>204</v>
      </c>
    </row>
    <row r="91" spans="2:65" s="1" customFormat="1" ht="22.75" customHeight="1" x14ac:dyDescent="0.35">
      <c r="B91" s="33"/>
      <c r="C91" s="62" t="s">
        <v>205</v>
      </c>
      <c r="J91" s="113">
        <f>BK91</f>
        <v>0</v>
      </c>
      <c r="L91" s="33"/>
      <c r="M91" s="60"/>
      <c r="N91" s="51"/>
      <c r="O91" s="51"/>
      <c r="P91" s="114">
        <f>P92+P121+P191+P195</f>
        <v>0</v>
      </c>
      <c r="Q91" s="51"/>
      <c r="R91" s="114">
        <f>R92+R121+R191+R195</f>
        <v>0.40762999999999999</v>
      </c>
      <c r="S91" s="51"/>
      <c r="T91" s="115">
        <f>T92+T121+T191+T195</f>
        <v>1.39974</v>
      </c>
      <c r="AT91" s="18" t="s">
        <v>74</v>
      </c>
      <c r="AU91" s="18" t="s">
        <v>170</v>
      </c>
      <c r="BK91" s="116">
        <f>BK92+BK121+BK191+BK195</f>
        <v>0</v>
      </c>
    </row>
    <row r="92" spans="2:65" s="11" customFormat="1" ht="25.9" customHeight="1" x14ac:dyDescent="0.35">
      <c r="B92" s="117"/>
      <c r="D92" s="118" t="s">
        <v>74</v>
      </c>
      <c r="E92" s="119" t="s">
        <v>206</v>
      </c>
      <c r="F92" s="119" t="s">
        <v>207</v>
      </c>
      <c r="I92" s="120"/>
      <c r="J92" s="121">
        <f>BK92</f>
        <v>0</v>
      </c>
      <c r="L92" s="117"/>
      <c r="M92" s="122"/>
      <c r="P92" s="123">
        <f>P93+P99+P108+P118</f>
        <v>0</v>
      </c>
      <c r="R92" s="123">
        <f>R93+R99+R108+R118</f>
        <v>0.36984</v>
      </c>
      <c r="T92" s="124">
        <f>T93+T99+T108+T118</f>
        <v>0.39974000000000004</v>
      </c>
      <c r="AR92" s="118" t="s">
        <v>83</v>
      </c>
      <c r="AT92" s="125" t="s">
        <v>74</v>
      </c>
      <c r="AU92" s="125" t="s">
        <v>75</v>
      </c>
      <c r="AY92" s="118" t="s">
        <v>208</v>
      </c>
      <c r="BK92" s="126">
        <f>BK93+BK99+BK108+BK118</f>
        <v>0</v>
      </c>
    </row>
    <row r="93" spans="2:65" s="11" customFormat="1" ht="22.75" customHeight="1" x14ac:dyDescent="0.25">
      <c r="B93" s="117"/>
      <c r="D93" s="118" t="s">
        <v>74</v>
      </c>
      <c r="E93" s="127" t="s">
        <v>245</v>
      </c>
      <c r="F93" s="127" t="s">
        <v>453</v>
      </c>
      <c r="I93" s="120"/>
      <c r="J93" s="128">
        <f>BK93</f>
        <v>0</v>
      </c>
      <c r="L93" s="117"/>
      <c r="M93" s="122"/>
      <c r="P93" s="123">
        <f>SUM(P94:P98)</f>
        <v>0</v>
      </c>
      <c r="R93" s="123">
        <f>SUM(R94:R98)</f>
        <v>0.36399999999999999</v>
      </c>
      <c r="T93" s="124">
        <f>SUM(T94:T98)</f>
        <v>0</v>
      </c>
      <c r="AR93" s="118" t="s">
        <v>83</v>
      </c>
      <c r="AT93" s="125" t="s">
        <v>74</v>
      </c>
      <c r="AU93" s="125" t="s">
        <v>83</v>
      </c>
      <c r="AY93" s="118" t="s">
        <v>208</v>
      </c>
      <c r="BK93" s="126">
        <f>SUM(BK94:BK98)</f>
        <v>0</v>
      </c>
    </row>
    <row r="94" spans="2:65" s="1" customFormat="1" ht="15.75" customHeight="1" x14ac:dyDescent="0.2">
      <c r="B94" s="33"/>
      <c r="C94" s="129" t="s">
        <v>83</v>
      </c>
      <c r="D94" s="129" t="s">
        <v>210</v>
      </c>
      <c r="E94" s="130" t="s">
        <v>1623</v>
      </c>
      <c r="F94" s="131" t="s">
        <v>1624</v>
      </c>
      <c r="G94" s="132" t="s">
        <v>109</v>
      </c>
      <c r="H94" s="133">
        <v>6.5</v>
      </c>
      <c r="I94" s="134"/>
      <c r="J94" s="135">
        <f>ROUND(I94*H94,2)</f>
        <v>0</v>
      </c>
      <c r="K94" s="131" t="s">
        <v>213</v>
      </c>
      <c r="L94" s="33"/>
      <c r="M94" s="136" t="s">
        <v>19</v>
      </c>
      <c r="N94" s="137" t="s">
        <v>46</v>
      </c>
      <c r="P94" s="138">
        <f>O94*H94</f>
        <v>0</v>
      </c>
      <c r="Q94" s="138">
        <v>5.6000000000000001E-2</v>
      </c>
      <c r="R94" s="138">
        <f>Q94*H94</f>
        <v>0.36399999999999999</v>
      </c>
      <c r="S94" s="138">
        <v>0</v>
      </c>
      <c r="T94" s="139">
        <f>S94*H94</f>
        <v>0</v>
      </c>
      <c r="AR94" s="140" t="s">
        <v>214</v>
      </c>
      <c r="AT94" s="140" t="s">
        <v>210</v>
      </c>
      <c r="AU94" s="140" t="s">
        <v>85</v>
      </c>
      <c r="AY94" s="18" t="s">
        <v>208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8" t="s">
        <v>83</v>
      </c>
      <c r="BK94" s="141">
        <f>ROUND(I94*H94,2)</f>
        <v>0</v>
      </c>
      <c r="BL94" s="18" t="s">
        <v>214</v>
      </c>
      <c r="BM94" s="140" t="s">
        <v>2876</v>
      </c>
    </row>
    <row r="95" spans="2:65" s="1" customFormat="1" x14ac:dyDescent="0.2">
      <c r="B95" s="33"/>
      <c r="D95" s="142" t="s">
        <v>216</v>
      </c>
      <c r="F95" s="143" t="s">
        <v>1626</v>
      </c>
      <c r="I95" s="144"/>
      <c r="L95" s="33"/>
      <c r="M95" s="145"/>
      <c r="T95" s="54"/>
      <c r="AT95" s="18" t="s">
        <v>216</v>
      </c>
      <c r="AU95" s="18" t="s">
        <v>85</v>
      </c>
    </row>
    <row r="96" spans="2:65" s="12" customFormat="1" x14ac:dyDescent="0.2">
      <c r="B96" s="146"/>
      <c r="D96" s="147" t="s">
        <v>218</v>
      </c>
      <c r="E96" s="148" t="s">
        <v>19</v>
      </c>
      <c r="F96" s="149" t="s">
        <v>2355</v>
      </c>
      <c r="H96" s="148" t="s">
        <v>19</v>
      </c>
      <c r="I96" s="150"/>
      <c r="L96" s="146"/>
      <c r="M96" s="151"/>
      <c r="T96" s="152"/>
      <c r="AT96" s="148" t="s">
        <v>218</v>
      </c>
      <c r="AU96" s="148" t="s">
        <v>85</v>
      </c>
      <c r="AV96" s="12" t="s">
        <v>83</v>
      </c>
      <c r="AW96" s="12" t="s">
        <v>35</v>
      </c>
      <c r="AX96" s="12" t="s">
        <v>75</v>
      </c>
      <c r="AY96" s="148" t="s">
        <v>208</v>
      </c>
    </row>
    <row r="97" spans="2:65" s="13" customFormat="1" x14ac:dyDescent="0.2">
      <c r="B97" s="153"/>
      <c r="D97" s="147" t="s">
        <v>218</v>
      </c>
      <c r="E97" s="154" t="s">
        <v>19</v>
      </c>
      <c r="F97" s="155" t="s">
        <v>2877</v>
      </c>
      <c r="H97" s="156">
        <v>6.5</v>
      </c>
      <c r="I97" s="157"/>
      <c r="L97" s="153"/>
      <c r="M97" s="158"/>
      <c r="T97" s="159"/>
      <c r="AT97" s="154" t="s">
        <v>218</v>
      </c>
      <c r="AU97" s="154" t="s">
        <v>85</v>
      </c>
      <c r="AV97" s="13" t="s">
        <v>85</v>
      </c>
      <c r="AW97" s="13" t="s">
        <v>35</v>
      </c>
      <c r="AX97" s="13" t="s">
        <v>75</v>
      </c>
      <c r="AY97" s="154" t="s">
        <v>208</v>
      </c>
    </row>
    <row r="98" spans="2:65" s="14" customFormat="1" x14ac:dyDescent="0.2">
      <c r="B98" s="160"/>
      <c r="D98" s="147" t="s">
        <v>218</v>
      </c>
      <c r="E98" s="161" t="s">
        <v>19</v>
      </c>
      <c r="F98" s="162" t="s">
        <v>221</v>
      </c>
      <c r="H98" s="163">
        <v>6.5</v>
      </c>
      <c r="I98" s="164"/>
      <c r="L98" s="160"/>
      <c r="M98" s="165"/>
      <c r="T98" s="166"/>
      <c r="AT98" s="161" t="s">
        <v>218</v>
      </c>
      <c r="AU98" s="161" t="s">
        <v>85</v>
      </c>
      <c r="AV98" s="14" t="s">
        <v>214</v>
      </c>
      <c r="AW98" s="14" t="s">
        <v>35</v>
      </c>
      <c r="AX98" s="14" t="s">
        <v>83</v>
      </c>
      <c r="AY98" s="161" t="s">
        <v>208</v>
      </c>
    </row>
    <row r="99" spans="2:65" s="11" customFormat="1" ht="22.75" customHeight="1" x14ac:dyDescent="0.25">
      <c r="B99" s="117"/>
      <c r="D99" s="118" t="s">
        <v>74</v>
      </c>
      <c r="E99" s="127" t="s">
        <v>261</v>
      </c>
      <c r="F99" s="127" t="s">
        <v>653</v>
      </c>
      <c r="I99" s="120"/>
      <c r="J99" s="128">
        <f>BK99</f>
        <v>0</v>
      </c>
      <c r="L99" s="117"/>
      <c r="M99" s="122"/>
      <c r="P99" s="123">
        <f>SUM(P100:P107)</f>
        <v>0</v>
      </c>
      <c r="R99" s="123">
        <f>SUM(R100:R107)</f>
        <v>5.8400000000000006E-3</v>
      </c>
      <c r="T99" s="124">
        <f>SUM(T100:T107)</f>
        <v>0.39974000000000004</v>
      </c>
      <c r="AR99" s="118" t="s">
        <v>83</v>
      </c>
      <c r="AT99" s="125" t="s">
        <v>74</v>
      </c>
      <c r="AU99" s="125" t="s">
        <v>83</v>
      </c>
      <c r="AY99" s="118" t="s">
        <v>208</v>
      </c>
      <c r="BK99" s="126">
        <f>SUM(BK100:BK107)</f>
        <v>0</v>
      </c>
    </row>
    <row r="100" spans="2:65" s="1" customFormat="1" ht="24.75" customHeight="1" x14ac:dyDescent="0.2">
      <c r="B100" s="33"/>
      <c r="C100" s="129" t="s">
        <v>85</v>
      </c>
      <c r="D100" s="129" t="s">
        <v>210</v>
      </c>
      <c r="E100" s="130" t="s">
        <v>655</v>
      </c>
      <c r="F100" s="131" t="s">
        <v>656</v>
      </c>
      <c r="G100" s="132" t="s">
        <v>109</v>
      </c>
      <c r="H100" s="133">
        <v>25</v>
      </c>
      <c r="I100" s="134"/>
      <c r="J100" s="135">
        <f>ROUND(I100*H100,2)</f>
        <v>0</v>
      </c>
      <c r="K100" s="131" t="s">
        <v>213</v>
      </c>
      <c r="L100" s="33"/>
      <c r="M100" s="136" t="s">
        <v>19</v>
      </c>
      <c r="N100" s="137" t="s">
        <v>46</v>
      </c>
      <c r="P100" s="138">
        <f>O100*H100</f>
        <v>0</v>
      </c>
      <c r="Q100" s="138">
        <v>0</v>
      </c>
      <c r="R100" s="138">
        <f>Q100*H100</f>
        <v>0</v>
      </c>
      <c r="S100" s="138">
        <v>0</v>
      </c>
      <c r="T100" s="139">
        <f>S100*H100</f>
        <v>0</v>
      </c>
      <c r="AR100" s="140" t="s">
        <v>214</v>
      </c>
      <c r="AT100" s="140" t="s">
        <v>210</v>
      </c>
      <c r="AU100" s="140" t="s">
        <v>85</v>
      </c>
      <c r="AY100" s="18" t="s">
        <v>208</v>
      </c>
      <c r="BE100" s="141">
        <f>IF(N100="základní",J100,0)</f>
        <v>0</v>
      </c>
      <c r="BF100" s="141">
        <f>IF(N100="snížená",J100,0)</f>
        <v>0</v>
      </c>
      <c r="BG100" s="141">
        <f>IF(N100="zákl. přenesená",J100,0)</f>
        <v>0</v>
      </c>
      <c r="BH100" s="141">
        <f>IF(N100="sníž. přenesená",J100,0)</f>
        <v>0</v>
      </c>
      <c r="BI100" s="141">
        <f>IF(N100="nulová",J100,0)</f>
        <v>0</v>
      </c>
      <c r="BJ100" s="18" t="s">
        <v>83</v>
      </c>
      <c r="BK100" s="141">
        <f>ROUND(I100*H100,2)</f>
        <v>0</v>
      </c>
      <c r="BL100" s="18" t="s">
        <v>214</v>
      </c>
      <c r="BM100" s="140" t="s">
        <v>2878</v>
      </c>
    </row>
    <row r="101" spans="2:65" s="1" customFormat="1" x14ac:dyDescent="0.2">
      <c r="B101" s="33"/>
      <c r="D101" s="142" t="s">
        <v>216</v>
      </c>
      <c r="F101" s="143" t="s">
        <v>658</v>
      </c>
      <c r="I101" s="144"/>
      <c r="L101" s="33"/>
      <c r="M101" s="145"/>
      <c r="T101" s="54"/>
      <c r="AT101" s="18" t="s">
        <v>216</v>
      </c>
      <c r="AU101" s="18" t="s">
        <v>85</v>
      </c>
    </row>
    <row r="102" spans="2:65" s="1" customFormat="1" ht="15.75" customHeight="1" x14ac:dyDescent="0.2">
      <c r="B102" s="33"/>
      <c r="C102" s="129" t="s">
        <v>227</v>
      </c>
      <c r="D102" s="129" t="s">
        <v>210</v>
      </c>
      <c r="E102" s="130" t="s">
        <v>2358</v>
      </c>
      <c r="F102" s="131" t="s">
        <v>2359</v>
      </c>
      <c r="G102" s="132" t="s">
        <v>307</v>
      </c>
      <c r="H102" s="133">
        <v>2</v>
      </c>
      <c r="I102" s="134"/>
      <c r="J102" s="135">
        <f>ROUND(I102*H102,2)</f>
        <v>0</v>
      </c>
      <c r="K102" s="131" t="s">
        <v>213</v>
      </c>
      <c r="L102" s="33"/>
      <c r="M102" s="136" t="s">
        <v>19</v>
      </c>
      <c r="N102" s="137" t="s">
        <v>46</v>
      </c>
      <c r="P102" s="138">
        <f>O102*H102</f>
        <v>0</v>
      </c>
      <c r="Q102" s="138">
        <v>0</v>
      </c>
      <c r="R102" s="138">
        <f>Q102*H102</f>
        <v>0</v>
      </c>
      <c r="S102" s="138">
        <v>5.6999999999999998E-4</v>
      </c>
      <c r="T102" s="139">
        <f>S102*H102</f>
        <v>1.14E-3</v>
      </c>
      <c r="AR102" s="140" t="s">
        <v>214</v>
      </c>
      <c r="AT102" s="140" t="s">
        <v>210</v>
      </c>
      <c r="AU102" s="140" t="s">
        <v>85</v>
      </c>
      <c r="AY102" s="18" t="s">
        <v>208</v>
      </c>
      <c r="BE102" s="141">
        <f>IF(N102="základní",J102,0)</f>
        <v>0</v>
      </c>
      <c r="BF102" s="141">
        <f>IF(N102="snížená",J102,0)</f>
        <v>0</v>
      </c>
      <c r="BG102" s="141">
        <f>IF(N102="zákl. přenesená",J102,0)</f>
        <v>0</v>
      </c>
      <c r="BH102" s="141">
        <f>IF(N102="sníž. přenesená",J102,0)</f>
        <v>0</v>
      </c>
      <c r="BI102" s="141">
        <f>IF(N102="nulová",J102,0)</f>
        <v>0</v>
      </c>
      <c r="BJ102" s="18" t="s">
        <v>83</v>
      </c>
      <c r="BK102" s="141">
        <f>ROUND(I102*H102,2)</f>
        <v>0</v>
      </c>
      <c r="BL102" s="18" t="s">
        <v>214</v>
      </c>
      <c r="BM102" s="140" t="s">
        <v>2879</v>
      </c>
    </row>
    <row r="103" spans="2:65" s="1" customFormat="1" x14ac:dyDescent="0.2">
      <c r="B103" s="33"/>
      <c r="D103" s="142" t="s">
        <v>216</v>
      </c>
      <c r="F103" s="143" t="s">
        <v>2361</v>
      </c>
      <c r="I103" s="144"/>
      <c r="L103" s="33"/>
      <c r="M103" s="145"/>
      <c r="T103" s="54"/>
      <c r="AT103" s="18" t="s">
        <v>216</v>
      </c>
      <c r="AU103" s="18" t="s">
        <v>85</v>
      </c>
    </row>
    <row r="104" spans="2:65" s="1" customFormat="1" ht="24.75" customHeight="1" x14ac:dyDescent="0.2">
      <c r="B104" s="33"/>
      <c r="C104" s="129" t="s">
        <v>214</v>
      </c>
      <c r="D104" s="129" t="s">
        <v>210</v>
      </c>
      <c r="E104" s="130" t="s">
        <v>2362</v>
      </c>
      <c r="F104" s="131" t="s">
        <v>2363</v>
      </c>
      <c r="G104" s="132" t="s">
        <v>123</v>
      </c>
      <c r="H104" s="133">
        <v>2</v>
      </c>
      <c r="I104" s="134"/>
      <c r="J104" s="135">
        <f>ROUND(I104*H104,2)</f>
        <v>0</v>
      </c>
      <c r="K104" s="131" t="s">
        <v>213</v>
      </c>
      <c r="L104" s="33"/>
      <c r="M104" s="136" t="s">
        <v>19</v>
      </c>
      <c r="N104" s="137" t="s">
        <v>46</v>
      </c>
      <c r="P104" s="138">
        <f>O104*H104</f>
        <v>0</v>
      </c>
      <c r="Q104" s="138">
        <v>9.7000000000000005E-4</v>
      </c>
      <c r="R104" s="138">
        <f>Q104*H104</f>
        <v>1.9400000000000001E-3</v>
      </c>
      <c r="S104" s="138">
        <v>4.3E-3</v>
      </c>
      <c r="T104" s="139">
        <f>S104*H104</f>
        <v>8.6E-3</v>
      </c>
      <c r="AR104" s="140" t="s">
        <v>214</v>
      </c>
      <c r="AT104" s="140" t="s">
        <v>210</v>
      </c>
      <c r="AU104" s="140" t="s">
        <v>85</v>
      </c>
      <c r="AY104" s="18" t="s">
        <v>208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8" t="s">
        <v>83</v>
      </c>
      <c r="BK104" s="141">
        <f>ROUND(I104*H104,2)</f>
        <v>0</v>
      </c>
      <c r="BL104" s="18" t="s">
        <v>214</v>
      </c>
      <c r="BM104" s="140" t="s">
        <v>2880</v>
      </c>
    </row>
    <row r="105" spans="2:65" s="1" customFormat="1" x14ac:dyDescent="0.2">
      <c r="B105" s="33"/>
      <c r="D105" s="142" t="s">
        <v>216</v>
      </c>
      <c r="F105" s="143" t="s">
        <v>2365</v>
      </c>
      <c r="I105" s="144"/>
      <c r="L105" s="33"/>
      <c r="M105" s="145"/>
      <c r="T105" s="54"/>
      <c r="AT105" s="18" t="s">
        <v>216</v>
      </c>
      <c r="AU105" s="18" t="s">
        <v>85</v>
      </c>
    </row>
    <row r="106" spans="2:65" s="1" customFormat="1" ht="15.75" customHeight="1" x14ac:dyDescent="0.2">
      <c r="B106" s="33"/>
      <c r="C106" s="129" t="s">
        <v>240</v>
      </c>
      <c r="D106" s="129" t="s">
        <v>210</v>
      </c>
      <c r="E106" s="130" t="s">
        <v>2367</v>
      </c>
      <c r="F106" s="131" t="s">
        <v>2368</v>
      </c>
      <c r="G106" s="132" t="s">
        <v>123</v>
      </c>
      <c r="H106" s="133">
        <v>130</v>
      </c>
      <c r="I106" s="134"/>
      <c r="J106" s="135">
        <f>ROUND(I106*H106,2)</f>
        <v>0</v>
      </c>
      <c r="K106" s="131" t="s">
        <v>213</v>
      </c>
      <c r="L106" s="33"/>
      <c r="M106" s="136" t="s">
        <v>19</v>
      </c>
      <c r="N106" s="137" t="s">
        <v>46</v>
      </c>
      <c r="P106" s="138">
        <f>O106*H106</f>
        <v>0</v>
      </c>
      <c r="Q106" s="138">
        <v>3.0000000000000001E-5</v>
      </c>
      <c r="R106" s="138">
        <f>Q106*H106</f>
        <v>3.9000000000000003E-3</v>
      </c>
      <c r="S106" s="138">
        <v>3.0000000000000001E-3</v>
      </c>
      <c r="T106" s="139">
        <f>S106*H106</f>
        <v>0.39</v>
      </c>
      <c r="AR106" s="140" t="s">
        <v>214</v>
      </c>
      <c r="AT106" s="140" t="s">
        <v>210</v>
      </c>
      <c r="AU106" s="140" t="s">
        <v>85</v>
      </c>
      <c r="AY106" s="18" t="s">
        <v>208</v>
      </c>
      <c r="BE106" s="141">
        <f>IF(N106="základní",J106,0)</f>
        <v>0</v>
      </c>
      <c r="BF106" s="141">
        <f>IF(N106="snížená",J106,0)</f>
        <v>0</v>
      </c>
      <c r="BG106" s="141">
        <f>IF(N106="zákl. přenesená",J106,0)</f>
        <v>0</v>
      </c>
      <c r="BH106" s="141">
        <f>IF(N106="sníž. přenesená",J106,0)</f>
        <v>0</v>
      </c>
      <c r="BI106" s="141">
        <f>IF(N106="nulová",J106,0)</f>
        <v>0</v>
      </c>
      <c r="BJ106" s="18" t="s">
        <v>83</v>
      </c>
      <c r="BK106" s="141">
        <f>ROUND(I106*H106,2)</f>
        <v>0</v>
      </c>
      <c r="BL106" s="18" t="s">
        <v>214</v>
      </c>
      <c r="BM106" s="140" t="s">
        <v>2881</v>
      </c>
    </row>
    <row r="107" spans="2:65" s="1" customFormat="1" x14ac:dyDescent="0.2">
      <c r="B107" s="33"/>
      <c r="D107" s="142" t="s">
        <v>216</v>
      </c>
      <c r="F107" s="143" t="s">
        <v>2370</v>
      </c>
      <c r="I107" s="144"/>
      <c r="L107" s="33"/>
      <c r="M107" s="145"/>
      <c r="T107" s="54"/>
      <c r="AT107" s="18" t="s">
        <v>216</v>
      </c>
      <c r="AU107" s="18" t="s">
        <v>85</v>
      </c>
    </row>
    <row r="108" spans="2:65" s="11" customFormat="1" ht="22.75" customHeight="1" x14ac:dyDescent="0.25">
      <c r="B108" s="117"/>
      <c r="D108" s="118" t="s">
        <v>74</v>
      </c>
      <c r="E108" s="127" t="s">
        <v>805</v>
      </c>
      <c r="F108" s="127" t="s">
        <v>806</v>
      </c>
      <c r="I108" s="120"/>
      <c r="J108" s="128">
        <f>BK108</f>
        <v>0</v>
      </c>
      <c r="L108" s="117"/>
      <c r="M108" s="122"/>
      <c r="P108" s="123">
        <f>SUM(P109:P117)</f>
        <v>0</v>
      </c>
      <c r="R108" s="123">
        <f>SUM(R109:R117)</f>
        <v>0</v>
      </c>
      <c r="T108" s="124">
        <f>SUM(T109:T117)</f>
        <v>0</v>
      </c>
      <c r="AR108" s="118" t="s">
        <v>83</v>
      </c>
      <c r="AT108" s="125" t="s">
        <v>74</v>
      </c>
      <c r="AU108" s="125" t="s">
        <v>83</v>
      </c>
      <c r="AY108" s="118" t="s">
        <v>208</v>
      </c>
      <c r="BK108" s="126">
        <f>SUM(BK109:BK117)</f>
        <v>0</v>
      </c>
    </row>
    <row r="109" spans="2:65" s="1" customFormat="1" ht="24.75" customHeight="1" x14ac:dyDescent="0.2">
      <c r="B109" s="33"/>
      <c r="C109" s="129" t="s">
        <v>245</v>
      </c>
      <c r="D109" s="129" t="s">
        <v>210</v>
      </c>
      <c r="E109" s="130" t="s">
        <v>808</v>
      </c>
      <c r="F109" s="131" t="s">
        <v>809</v>
      </c>
      <c r="G109" s="132" t="s">
        <v>264</v>
      </c>
      <c r="H109" s="133">
        <v>1.4</v>
      </c>
      <c r="I109" s="134"/>
      <c r="J109" s="135">
        <f>ROUND(I109*H109,2)</f>
        <v>0</v>
      </c>
      <c r="K109" s="131" t="s">
        <v>213</v>
      </c>
      <c r="L109" s="33"/>
      <c r="M109" s="136" t="s">
        <v>19</v>
      </c>
      <c r="N109" s="137" t="s">
        <v>46</v>
      </c>
      <c r="P109" s="138">
        <f>O109*H109</f>
        <v>0</v>
      </c>
      <c r="Q109" s="138">
        <v>0</v>
      </c>
      <c r="R109" s="138">
        <f>Q109*H109</f>
        <v>0</v>
      </c>
      <c r="S109" s="138">
        <v>0</v>
      </c>
      <c r="T109" s="139">
        <f>S109*H109</f>
        <v>0</v>
      </c>
      <c r="AR109" s="140" t="s">
        <v>214</v>
      </c>
      <c r="AT109" s="140" t="s">
        <v>210</v>
      </c>
      <c r="AU109" s="140" t="s">
        <v>85</v>
      </c>
      <c r="AY109" s="18" t="s">
        <v>208</v>
      </c>
      <c r="BE109" s="141">
        <f>IF(N109="základní",J109,0)</f>
        <v>0</v>
      </c>
      <c r="BF109" s="141">
        <f>IF(N109="snížená",J109,0)</f>
        <v>0</v>
      </c>
      <c r="BG109" s="141">
        <f>IF(N109="zákl. přenesená",J109,0)</f>
        <v>0</v>
      </c>
      <c r="BH109" s="141">
        <f>IF(N109="sníž. přenesená",J109,0)</f>
        <v>0</v>
      </c>
      <c r="BI109" s="141">
        <f>IF(N109="nulová",J109,0)</f>
        <v>0</v>
      </c>
      <c r="BJ109" s="18" t="s">
        <v>83</v>
      </c>
      <c r="BK109" s="141">
        <f>ROUND(I109*H109,2)</f>
        <v>0</v>
      </c>
      <c r="BL109" s="18" t="s">
        <v>214</v>
      </c>
      <c r="BM109" s="140" t="s">
        <v>2882</v>
      </c>
    </row>
    <row r="110" spans="2:65" s="1" customFormat="1" x14ac:dyDescent="0.2">
      <c r="B110" s="33"/>
      <c r="D110" s="142" t="s">
        <v>216</v>
      </c>
      <c r="F110" s="143" t="s">
        <v>811</v>
      </c>
      <c r="I110" s="144"/>
      <c r="L110" s="33"/>
      <c r="M110" s="145"/>
      <c r="T110" s="54"/>
      <c r="AT110" s="18" t="s">
        <v>216</v>
      </c>
      <c r="AU110" s="18" t="s">
        <v>85</v>
      </c>
    </row>
    <row r="111" spans="2:65" s="1" customFormat="1" ht="22.25" customHeight="1" x14ac:dyDescent="0.2">
      <c r="B111" s="33"/>
      <c r="C111" s="129" t="s">
        <v>250</v>
      </c>
      <c r="D111" s="129" t="s">
        <v>210</v>
      </c>
      <c r="E111" s="130" t="s">
        <v>813</v>
      </c>
      <c r="F111" s="131" t="s">
        <v>814</v>
      </c>
      <c r="G111" s="132" t="s">
        <v>264</v>
      </c>
      <c r="H111" s="133">
        <v>1.4</v>
      </c>
      <c r="I111" s="134"/>
      <c r="J111" s="135">
        <f>ROUND(I111*H111,2)</f>
        <v>0</v>
      </c>
      <c r="K111" s="131" t="s">
        <v>213</v>
      </c>
      <c r="L111" s="33"/>
      <c r="M111" s="136" t="s">
        <v>19</v>
      </c>
      <c r="N111" s="137" t="s">
        <v>46</v>
      </c>
      <c r="P111" s="138">
        <f>O111*H111</f>
        <v>0</v>
      </c>
      <c r="Q111" s="138">
        <v>0</v>
      </c>
      <c r="R111" s="138">
        <f>Q111*H111</f>
        <v>0</v>
      </c>
      <c r="S111" s="138">
        <v>0</v>
      </c>
      <c r="T111" s="139">
        <f>S111*H111</f>
        <v>0</v>
      </c>
      <c r="AR111" s="140" t="s">
        <v>214</v>
      </c>
      <c r="AT111" s="140" t="s">
        <v>210</v>
      </c>
      <c r="AU111" s="140" t="s">
        <v>85</v>
      </c>
      <c r="AY111" s="18" t="s">
        <v>208</v>
      </c>
      <c r="BE111" s="141">
        <f>IF(N111="základní",J111,0)</f>
        <v>0</v>
      </c>
      <c r="BF111" s="141">
        <f>IF(N111="snížená",J111,0)</f>
        <v>0</v>
      </c>
      <c r="BG111" s="141">
        <f>IF(N111="zákl. přenesená",J111,0)</f>
        <v>0</v>
      </c>
      <c r="BH111" s="141">
        <f>IF(N111="sníž. přenesená",J111,0)</f>
        <v>0</v>
      </c>
      <c r="BI111" s="141">
        <f>IF(N111="nulová",J111,0)</f>
        <v>0</v>
      </c>
      <c r="BJ111" s="18" t="s">
        <v>83</v>
      </c>
      <c r="BK111" s="141">
        <f>ROUND(I111*H111,2)</f>
        <v>0</v>
      </c>
      <c r="BL111" s="18" t="s">
        <v>214</v>
      </c>
      <c r="BM111" s="140" t="s">
        <v>2883</v>
      </c>
    </row>
    <row r="112" spans="2:65" s="1" customFormat="1" x14ac:dyDescent="0.2">
      <c r="B112" s="33"/>
      <c r="D112" s="142" t="s">
        <v>216</v>
      </c>
      <c r="F112" s="143" t="s">
        <v>816</v>
      </c>
      <c r="I112" s="144"/>
      <c r="L112" s="33"/>
      <c r="M112" s="145"/>
      <c r="T112" s="54"/>
      <c r="AT112" s="18" t="s">
        <v>216</v>
      </c>
      <c r="AU112" s="18" t="s">
        <v>85</v>
      </c>
    </row>
    <row r="113" spans="2:65" s="1" customFormat="1" ht="24.75" customHeight="1" x14ac:dyDescent="0.2">
      <c r="B113" s="33"/>
      <c r="C113" s="129" t="s">
        <v>256</v>
      </c>
      <c r="D113" s="129" t="s">
        <v>210</v>
      </c>
      <c r="E113" s="130" t="s">
        <v>818</v>
      </c>
      <c r="F113" s="131" t="s">
        <v>819</v>
      </c>
      <c r="G113" s="132" t="s">
        <v>264</v>
      </c>
      <c r="H113" s="133">
        <v>26.6</v>
      </c>
      <c r="I113" s="134"/>
      <c r="J113" s="135">
        <f>ROUND(I113*H113,2)</f>
        <v>0</v>
      </c>
      <c r="K113" s="131" t="s">
        <v>213</v>
      </c>
      <c r="L113" s="33"/>
      <c r="M113" s="136" t="s">
        <v>19</v>
      </c>
      <c r="N113" s="137" t="s">
        <v>46</v>
      </c>
      <c r="P113" s="138">
        <f>O113*H113</f>
        <v>0</v>
      </c>
      <c r="Q113" s="138">
        <v>0</v>
      </c>
      <c r="R113" s="138">
        <f>Q113*H113</f>
        <v>0</v>
      </c>
      <c r="S113" s="138">
        <v>0</v>
      </c>
      <c r="T113" s="139">
        <f>S113*H113</f>
        <v>0</v>
      </c>
      <c r="AR113" s="140" t="s">
        <v>214</v>
      </c>
      <c r="AT113" s="140" t="s">
        <v>210</v>
      </c>
      <c r="AU113" s="140" t="s">
        <v>85</v>
      </c>
      <c r="AY113" s="18" t="s">
        <v>208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8" t="s">
        <v>83</v>
      </c>
      <c r="BK113" s="141">
        <f>ROUND(I113*H113,2)</f>
        <v>0</v>
      </c>
      <c r="BL113" s="18" t="s">
        <v>214</v>
      </c>
      <c r="BM113" s="140" t="s">
        <v>2884</v>
      </c>
    </row>
    <row r="114" spans="2:65" s="1" customFormat="1" x14ac:dyDescent="0.2">
      <c r="B114" s="33"/>
      <c r="D114" s="142" t="s">
        <v>216</v>
      </c>
      <c r="F114" s="143" t="s">
        <v>821</v>
      </c>
      <c r="I114" s="144"/>
      <c r="L114" s="33"/>
      <c r="M114" s="145"/>
      <c r="T114" s="54"/>
      <c r="AT114" s="18" t="s">
        <v>216</v>
      </c>
      <c r="AU114" s="18" t="s">
        <v>85</v>
      </c>
    </row>
    <row r="115" spans="2:65" s="13" customFormat="1" x14ac:dyDescent="0.2">
      <c r="B115" s="153"/>
      <c r="D115" s="147" t="s">
        <v>218</v>
      </c>
      <c r="F115" s="155" t="s">
        <v>2885</v>
      </c>
      <c r="H115" s="156">
        <v>26.6</v>
      </c>
      <c r="I115" s="157"/>
      <c r="L115" s="153"/>
      <c r="M115" s="158"/>
      <c r="T115" s="159"/>
      <c r="AT115" s="154" t="s">
        <v>218</v>
      </c>
      <c r="AU115" s="154" t="s">
        <v>85</v>
      </c>
      <c r="AV115" s="13" t="s">
        <v>85</v>
      </c>
      <c r="AW115" s="13" t="s">
        <v>4</v>
      </c>
      <c r="AX115" s="13" t="s">
        <v>83</v>
      </c>
      <c r="AY115" s="154" t="s">
        <v>208</v>
      </c>
    </row>
    <row r="116" spans="2:65" s="1" customFormat="1" ht="24.75" customHeight="1" x14ac:dyDescent="0.2">
      <c r="B116" s="33"/>
      <c r="C116" s="129" t="s">
        <v>261</v>
      </c>
      <c r="D116" s="129" t="s">
        <v>210</v>
      </c>
      <c r="E116" s="130" t="s">
        <v>824</v>
      </c>
      <c r="F116" s="131" t="s">
        <v>825</v>
      </c>
      <c r="G116" s="132" t="s">
        <v>264</v>
      </c>
      <c r="H116" s="133">
        <v>1.4</v>
      </c>
      <c r="I116" s="134"/>
      <c r="J116" s="135">
        <f>ROUND(I116*H116,2)</f>
        <v>0</v>
      </c>
      <c r="K116" s="131" t="s">
        <v>213</v>
      </c>
      <c r="L116" s="33"/>
      <c r="M116" s="136" t="s">
        <v>19</v>
      </c>
      <c r="N116" s="137" t="s">
        <v>46</v>
      </c>
      <c r="P116" s="138">
        <f>O116*H116</f>
        <v>0</v>
      </c>
      <c r="Q116" s="138">
        <v>0</v>
      </c>
      <c r="R116" s="138">
        <f>Q116*H116</f>
        <v>0</v>
      </c>
      <c r="S116" s="138">
        <v>0</v>
      </c>
      <c r="T116" s="139">
        <f>S116*H116</f>
        <v>0</v>
      </c>
      <c r="AR116" s="140" t="s">
        <v>214</v>
      </c>
      <c r="AT116" s="140" t="s">
        <v>210</v>
      </c>
      <c r="AU116" s="140" t="s">
        <v>85</v>
      </c>
      <c r="AY116" s="18" t="s">
        <v>208</v>
      </c>
      <c r="BE116" s="141">
        <f>IF(N116="základní",J116,0)</f>
        <v>0</v>
      </c>
      <c r="BF116" s="141">
        <f>IF(N116="snížená",J116,0)</f>
        <v>0</v>
      </c>
      <c r="BG116" s="141">
        <f>IF(N116="zákl. přenesená",J116,0)</f>
        <v>0</v>
      </c>
      <c r="BH116" s="141">
        <f>IF(N116="sníž. přenesená",J116,0)</f>
        <v>0</v>
      </c>
      <c r="BI116" s="141">
        <f>IF(N116="nulová",J116,0)</f>
        <v>0</v>
      </c>
      <c r="BJ116" s="18" t="s">
        <v>83</v>
      </c>
      <c r="BK116" s="141">
        <f>ROUND(I116*H116,2)</f>
        <v>0</v>
      </c>
      <c r="BL116" s="18" t="s">
        <v>214</v>
      </c>
      <c r="BM116" s="140" t="s">
        <v>2886</v>
      </c>
    </row>
    <row r="117" spans="2:65" s="1" customFormat="1" x14ac:dyDescent="0.2">
      <c r="B117" s="33"/>
      <c r="D117" s="142" t="s">
        <v>216</v>
      </c>
      <c r="F117" s="143" t="s">
        <v>827</v>
      </c>
      <c r="I117" s="144"/>
      <c r="L117" s="33"/>
      <c r="M117" s="145"/>
      <c r="T117" s="54"/>
      <c r="AT117" s="18" t="s">
        <v>216</v>
      </c>
      <c r="AU117" s="18" t="s">
        <v>85</v>
      </c>
    </row>
    <row r="118" spans="2:65" s="11" customFormat="1" ht="22.75" customHeight="1" x14ac:dyDescent="0.25">
      <c r="B118" s="117"/>
      <c r="D118" s="118" t="s">
        <v>74</v>
      </c>
      <c r="E118" s="127" t="s">
        <v>828</v>
      </c>
      <c r="F118" s="127" t="s">
        <v>829</v>
      </c>
      <c r="I118" s="120"/>
      <c r="J118" s="128">
        <f>BK118</f>
        <v>0</v>
      </c>
      <c r="L118" s="117"/>
      <c r="M118" s="122"/>
      <c r="P118" s="123">
        <f>SUM(P119:P120)</f>
        <v>0</v>
      </c>
      <c r="R118" s="123">
        <f>SUM(R119:R120)</f>
        <v>0</v>
      </c>
      <c r="T118" s="124">
        <f>SUM(T119:T120)</f>
        <v>0</v>
      </c>
      <c r="AR118" s="118" t="s">
        <v>83</v>
      </c>
      <c r="AT118" s="125" t="s">
        <v>74</v>
      </c>
      <c r="AU118" s="125" t="s">
        <v>83</v>
      </c>
      <c r="AY118" s="118" t="s">
        <v>208</v>
      </c>
      <c r="BK118" s="126">
        <f>SUM(BK119:BK120)</f>
        <v>0</v>
      </c>
    </row>
    <row r="119" spans="2:65" s="1" customFormat="1" ht="33.4" customHeight="1" x14ac:dyDescent="0.2">
      <c r="B119" s="33"/>
      <c r="C119" s="129" t="s">
        <v>268</v>
      </c>
      <c r="D119" s="129" t="s">
        <v>210</v>
      </c>
      <c r="E119" s="130" t="s">
        <v>831</v>
      </c>
      <c r="F119" s="131" t="s">
        <v>832</v>
      </c>
      <c r="G119" s="132" t="s">
        <v>264</v>
      </c>
      <c r="H119" s="133">
        <v>0.37</v>
      </c>
      <c r="I119" s="134"/>
      <c r="J119" s="135">
        <f>ROUND(I119*H119,2)</f>
        <v>0</v>
      </c>
      <c r="K119" s="131" t="s">
        <v>213</v>
      </c>
      <c r="L119" s="33"/>
      <c r="M119" s="136" t="s">
        <v>19</v>
      </c>
      <c r="N119" s="137" t="s">
        <v>46</v>
      </c>
      <c r="P119" s="138">
        <f>O119*H119</f>
        <v>0</v>
      </c>
      <c r="Q119" s="138">
        <v>0</v>
      </c>
      <c r="R119" s="138">
        <f>Q119*H119</f>
        <v>0</v>
      </c>
      <c r="S119" s="138">
        <v>0</v>
      </c>
      <c r="T119" s="139">
        <f>S119*H119</f>
        <v>0</v>
      </c>
      <c r="AR119" s="140" t="s">
        <v>214</v>
      </c>
      <c r="AT119" s="140" t="s">
        <v>210</v>
      </c>
      <c r="AU119" s="140" t="s">
        <v>85</v>
      </c>
      <c r="AY119" s="18" t="s">
        <v>208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8" t="s">
        <v>83</v>
      </c>
      <c r="BK119" s="141">
        <f>ROUND(I119*H119,2)</f>
        <v>0</v>
      </c>
      <c r="BL119" s="18" t="s">
        <v>214</v>
      </c>
      <c r="BM119" s="140" t="s">
        <v>2887</v>
      </c>
    </row>
    <row r="120" spans="2:65" s="1" customFormat="1" x14ac:dyDescent="0.2">
      <c r="B120" s="33"/>
      <c r="D120" s="142" t="s">
        <v>216</v>
      </c>
      <c r="F120" s="143" t="s">
        <v>834</v>
      </c>
      <c r="I120" s="144"/>
      <c r="L120" s="33"/>
      <c r="M120" s="145"/>
      <c r="T120" s="54"/>
      <c r="AT120" s="18" t="s">
        <v>216</v>
      </c>
      <c r="AU120" s="18" t="s">
        <v>85</v>
      </c>
    </row>
    <row r="121" spans="2:65" s="11" customFormat="1" ht="25.9" customHeight="1" x14ac:dyDescent="0.35">
      <c r="B121" s="117"/>
      <c r="D121" s="118" t="s">
        <v>74</v>
      </c>
      <c r="E121" s="119" t="s">
        <v>835</v>
      </c>
      <c r="F121" s="119" t="s">
        <v>836</v>
      </c>
      <c r="I121" s="120"/>
      <c r="J121" s="121">
        <f>BK121</f>
        <v>0</v>
      </c>
      <c r="L121" s="117"/>
      <c r="M121" s="122"/>
      <c r="P121" s="123">
        <f>P122+P125</f>
        <v>0</v>
      </c>
      <c r="R121" s="123">
        <f>R122+R125</f>
        <v>3.7790000000000004E-2</v>
      </c>
      <c r="T121" s="124">
        <f>T122+T125</f>
        <v>1</v>
      </c>
      <c r="AR121" s="118" t="s">
        <v>85</v>
      </c>
      <c r="AT121" s="125" t="s">
        <v>74</v>
      </c>
      <c r="AU121" s="125" t="s">
        <v>75</v>
      </c>
      <c r="AY121" s="118" t="s">
        <v>208</v>
      </c>
      <c r="BK121" s="126">
        <f>BK122+BK125</f>
        <v>0</v>
      </c>
    </row>
    <row r="122" spans="2:65" s="11" customFormat="1" ht="22.75" customHeight="1" x14ac:dyDescent="0.25">
      <c r="B122" s="117"/>
      <c r="D122" s="118" t="s">
        <v>74</v>
      </c>
      <c r="E122" s="127" t="s">
        <v>2377</v>
      </c>
      <c r="F122" s="127" t="s">
        <v>2378</v>
      </c>
      <c r="I122" s="120"/>
      <c r="J122" s="128">
        <f>BK122</f>
        <v>0</v>
      </c>
      <c r="L122" s="117"/>
      <c r="M122" s="122"/>
      <c r="P122" s="123">
        <f>SUM(P123:P124)</f>
        <v>0</v>
      </c>
      <c r="R122" s="123">
        <f>SUM(R123:R124)</f>
        <v>0</v>
      </c>
      <c r="T122" s="124">
        <f>SUM(T123:T124)</f>
        <v>0</v>
      </c>
      <c r="AR122" s="118" t="s">
        <v>85</v>
      </c>
      <c r="AT122" s="125" t="s">
        <v>74</v>
      </c>
      <c r="AU122" s="125" t="s">
        <v>83</v>
      </c>
      <c r="AY122" s="118" t="s">
        <v>208</v>
      </c>
      <c r="BK122" s="126">
        <f>SUM(BK123:BK124)</f>
        <v>0</v>
      </c>
    </row>
    <row r="123" spans="2:65" s="1" customFormat="1" ht="22.25" customHeight="1" x14ac:dyDescent="0.2">
      <c r="B123" s="33"/>
      <c r="C123" s="129" t="s">
        <v>273</v>
      </c>
      <c r="D123" s="129" t="s">
        <v>210</v>
      </c>
      <c r="E123" s="130" t="s">
        <v>2470</v>
      </c>
      <c r="F123" s="131" t="s">
        <v>2471</v>
      </c>
      <c r="G123" s="132" t="s">
        <v>123</v>
      </c>
      <c r="H123" s="133">
        <v>130</v>
      </c>
      <c r="I123" s="134"/>
      <c r="J123" s="135">
        <f>ROUND(I123*H123,2)</f>
        <v>0</v>
      </c>
      <c r="K123" s="131" t="s">
        <v>213</v>
      </c>
      <c r="L123" s="33"/>
      <c r="M123" s="136" t="s">
        <v>19</v>
      </c>
      <c r="N123" s="137" t="s">
        <v>46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312</v>
      </c>
      <c r="AT123" s="140" t="s">
        <v>210</v>
      </c>
      <c r="AU123" s="140" t="s">
        <v>85</v>
      </c>
      <c r="AY123" s="18" t="s">
        <v>208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8" t="s">
        <v>83</v>
      </c>
      <c r="BK123" s="141">
        <f>ROUND(I123*H123,2)</f>
        <v>0</v>
      </c>
      <c r="BL123" s="18" t="s">
        <v>312</v>
      </c>
      <c r="BM123" s="140" t="s">
        <v>2888</v>
      </c>
    </row>
    <row r="124" spans="2:65" s="1" customFormat="1" x14ac:dyDescent="0.2">
      <c r="B124" s="33"/>
      <c r="D124" s="142" t="s">
        <v>216</v>
      </c>
      <c r="F124" s="143" t="s">
        <v>2473</v>
      </c>
      <c r="I124" s="144"/>
      <c r="L124" s="33"/>
      <c r="M124" s="145"/>
      <c r="T124" s="54"/>
      <c r="AT124" s="18" t="s">
        <v>216</v>
      </c>
      <c r="AU124" s="18" t="s">
        <v>85</v>
      </c>
    </row>
    <row r="125" spans="2:65" s="11" customFormat="1" ht="22.75" customHeight="1" x14ac:dyDescent="0.25">
      <c r="B125" s="117"/>
      <c r="D125" s="118" t="s">
        <v>74</v>
      </c>
      <c r="E125" s="127" t="s">
        <v>2687</v>
      </c>
      <c r="F125" s="127" t="s">
        <v>2688</v>
      </c>
      <c r="I125" s="120"/>
      <c r="J125" s="128">
        <f>BK125</f>
        <v>0</v>
      </c>
      <c r="L125" s="117"/>
      <c r="M125" s="122"/>
      <c r="P125" s="123">
        <f>SUM(P126:P190)</f>
        <v>0</v>
      </c>
      <c r="R125" s="123">
        <f>SUM(R126:R190)</f>
        <v>3.7790000000000004E-2</v>
      </c>
      <c r="T125" s="124">
        <f>SUM(T126:T190)</f>
        <v>1</v>
      </c>
      <c r="AR125" s="118" t="s">
        <v>85</v>
      </c>
      <c r="AT125" s="125" t="s">
        <v>74</v>
      </c>
      <c r="AU125" s="125" t="s">
        <v>83</v>
      </c>
      <c r="AY125" s="118" t="s">
        <v>208</v>
      </c>
      <c r="BK125" s="126">
        <f>SUM(BK126:BK190)</f>
        <v>0</v>
      </c>
    </row>
    <row r="126" spans="2:65" s="1" customFormat="1" ht="15.75" customHeight="1" x14ac:dyDescent="0.2">
      <c r="B126" s="33"/>
      <c r="C126" s="129" t="s">
        <v>8</v>
      </c>
      <c r="D126" s="129" t="s">
        <v>210</v>
      </c>
      <c r="E126" s="130" t="s">
        <v>2689</v>
      </c>
      <c r="F126" s="131" t="s">
        <v>2690</v>
      </c>
      <c r="G126" s="132" t="s">
        <v>123</v>
      </c>
      <c r="H126" s="133">
        <v>130</v>
      </c>
      <c r="I126" s="134"/>
      <c r="J126" s="135">
        <f>ROUND(I126*H126,2)</f>
        <v>0</v>
      </c>
      <c r="K126" s="131" t="s">
        <v>213</v>
      </c>
      <c r="L126" s="33"/>
      <c r="M126" s="136" t="s">
        <v>19</v>
      </c>
      <c r="N126" s="137" t="s">
        <v>46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312</v>
      </c>
      <c r="AT126" s="140" t="s">
        <v>210</v>
      </c>
      <c r="AU126" s="140" t="s">
        <v>85</v>
      </c>
      <c r="AY126" s="18" t="s">
        <v>208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8" t="s">
        <v>83</v>
      </c>
      <c r="BK126" s="141">
        <f>ROUND(I126*H126,2)</f>
        <v>0</v>
      </c>
      <c r="BL126" s="18" t="s">
        <v>312</v>
      </c>
      <c r="BM126" s="140" t="s">
        <v>2889</v>
      </c>
    </row>
    <row r="127" spans="2:65" s="1" customFormat="1" x14ac:dyDescent="0.2">
      <c r="B127" s="33"/>
      <c r="D127" s="142" t="s">
        <v>216</v>
      </c>
      <c r="F127" s="143" t="s">
        <v>2692</v>
      </c>
      <c r="I127" s="144"/>
      <c r="L127" s="33"/>
      <c r="M127" s="145"/>
      <c r="T127" s="54"/>
      <c r="AT127" s="18" t="s">
        <v>216</v>
      </c>
      <c r="AU127" s="18" t="s">
        <v>85</v>
      </c>
    </row>
    <row r="128" spans="2:65" s="1" customFormat="1" ht="15.75" customHeight="1" x14ac:dyDescent="0.2">
      <c r="B128" s="33"/>
      <c r="C128" s="168" t="s">
        <v>287</v>
      </c>
      <c r="D128" s="168" t="s">
        <v>346</v>
      </c>
      <c r="E128" s="169" t="s">
        <v>2817</v>
      </c>
      <c r="F128" s="170" t="s">
        <v>2818</v>
      </c>
      <c r="G128" s="171" t="s">
        <v>123</v>
      </c>
      <c r="H128" s="172">
        <v>136.5</v>
      </c>
      <c r="I128" s="173"/>
      <c r="J128" s="174">
        <f>ROUND(I128*H128,2)</f>
        <v>0</v>
      </c>
      <c r="K128" s="170" t="s">
        <v>213</v>
      </c>
      <c r="L128" s="175"/>
      <c r="M128" s="176" t="s">
        <v>19</v>
      </c>
      <c r="N128" s="177" t="s">
        <v>46</v>
      </c>
      <c r="P128" s="138">
        <f>O128*H128</f>
        <v>0</v>
      </c>
      <c r="Q128" s="138">
        <v>4.0000000000000003E-5</v>
      </c>
      <c r="R128" s="138">
        <f>Q128*H128</f>
        <v>5.4600000000000004E-3</v>
      </c>
      <c r="S128" s="138">
        <v>0</v>
      </c>
      <c r="T128" s="139">
        <f>S128*H128</f>
        <v>0</v>
      </c>
      <c r="AR128" s="140" t="s">
        <v>432</v>
      </c>
      <c r="AT128" s="140" t="s">
        <v>346</v>
      </c>
      <c r="AU128" s="140" t="s">
        <v>85</v>
      </c>
      <c r="AY128" s="18" t="s">
        <v>208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8" t="s">
        <v>83</v>
      </c>
      <c r="BK128" s="141">
        <f>ROUND(I128*H128,2)</f>
        <v>0</v>
      </c>
      <c r="BL128" s="18" t="s">
        <v>312</v>
      </c>
      <c r="BM128" s="140" t="s">
        <v>2890</v>
      </c>
    </row>
    <row r="129" spans="2:65" s="12" customFormat="1" x14ac:dyDescent="0.2">
      <c r="B129" s="146"/>
      <c r="D129" s="147" t="s">
        <v>218</v>
      </c>
      <c r="E129" s="148" t="s">
        <v>19</v>
      </c>
      <c r="F129" s="149" t="s">
        <v>2891</v>
      </c>
      <c r="H129" s="148" t="s">
        <v>19</v>
      </c>
      <c r="I129" s="150"/>
      <c r="L129" s="146"/>
      <c r="M129" s="151"/>
      <c r="T129" s="152"/>
      <c r="AT129" s="148" t="s">
        <v>218</v>
      </c>
      <c r="AU129" s="148" t="s">
        <v>85</v>
      </c>
      <c r="AV129" s="12" t="s">
        <v>83</v>
      </c>
      <c r="AW129" s="12" t="s">
        <v>35</v>
      </c>
      <c r="AX129" s="12" t="s">
        <v>75</v>
      </c>
      <c r="AY129" s="148" t="s">
        <v>208</v>
      </c>
    </row>
    <row r="130" spans="2:65" s="13" customFormat="1" x14ac:dyDescent="0.2">
      <c r="B130" s="153"/>
      <c r="D130" s="147" t="s">
        <v>218</v>
      </c>
      <c r="E130" s="154" t="s">
        <v>19</v>
      </c>
      <c r="F130" s="155" t="s">
        <v>2892</v>
      </c>
      <c r="H130" s="156">
        <v>130</v>
      </c>
      <c r="I130" s="157"/>
      <c r="L130" s="153"/>
      <c r="M130" s="158"/>
      <c r="T130" s="159"/>
      <c r="AT130" s="154" t="s">
        <v>218</v>
      </c>
      <c r="AU130" s="154" t="s">
        <v>85</v>
      </c>
      <c r="AV130" s="13" t="s">
        <v>85</v>
      </c>
      <c r="AW130" s="13" t="s">
        <v>35</v>
      </c>
      <c r="AX130" s="13" t="s">
        <v>75</v>
      </c>
      <c r="AY130" s="154" t="s">
        <v>208</v>
      </c>
    </row>
    <row r="131" spans="2:65" s="14" customFormat="1" x14ac:dyDescent="0.2">
      <c r="B131" s="160"/>
      <c r="D131" s="147" t="s">
        <v>218</v>
      </c>
      <c r="E131" s="161" t="s">
        <v>19</v>
      </c>
      <c r="F131" s="162" t="s">
        <v>221</v>
      </c>
      <c r="H131" s="163">
        <v>130</v>
      </c>
      <c r="I131" s="164"/>
      <c r="L131" s="160"/>
      <c r="M131" s="165"/>
      <c r="T131" s="166"/>
      <c r="AT131" s="161" t="s">
        <v>218</v>
      </c>
      <c r="AU131" s="161" t="s">
        <v>85</v>
      </c>
      <c r="AV131" s="14" t="s">
        <v>214</v>
      </c>
      <c r="AW131" s="14" t="s">
        <v>35</v>
      </c>
      <c r="AX131" s="14" t="s">
        <v>83</v>
      </c>
      <c r="AY131" s="161" t="s">
        <v>208</v>
      </c>
    </row>
    <row r="132" spans="2:65" s="13" customFormat="1" x14ac:dyDescent="0.2">
      <c r="B132" s="153"/>
      <c r="D132" s="147" t="s">
        <v>218</v>
      </c>
      <c r="F132" s="155" t="s">
        <v>2893</v>
      </c>
      <c r="H132" s="156">
        <v>136.5</v>
      </c>
      <c r="I132" s="157"/>
      <c r="L132" s="153"/>
      <c r="M132" s="158"/>
      <c r="T132" s="159"/>
      <c r="AT132" s="154" t="s">
        <v>218</v>
      </c>
      <c r="AU132" s="154" t="s">
        <v>85</v>
      </c>
      <c r="AV132" s="13" t="s">
        <v>85</v>
      </c>
      <c r="AW132" s="13" t="s">
        <v>4</v>
      </c>
      <c r="AX132" s="13" t="s">
        <v>83</v>
      </c>
      <c r="AY132" s="154" t="s">
        <v>208</v>
      </c>
    </row>
    <row r="133" spans="2:65" s="1" customFormat="1" ht="15.75" customHeight="1" x14ac:dyDescent="0.2">
      <c r="B133" s="33"/>
      <c r="C133" s="129" t="s">
        <v>292</v>
      </c>
      <c r="D133" s="129" t="s">
        <v>210</v>
      </c>
      <c r="E133" s="130" t="s">
        <v>2894</v>
      </c>
      <c r="F133" s="131" t="s">
        <v>2895</v>
      </c>
      <c r="G133" s="132" t="s">
        <v>123</v>
      </c>
      <c r="H133" s="133">
        <v>425</v>
      </c>
      <c r="I133" s="134"/>
      <c r="J133" s="135">
        <f>ROUND(I133*H133,2)</f>
        <v>0</v>
      </c>
      <c r="K133" s="131" t="s">
        <v>213</v>
      </c>
      <c r="L133" s="33"/>
      <c r="M133" s="136" t="s">
        <v>19</v>
      </c>
      <c r="N133" s="137" t="s">
        <v>46</v>
      </c>
      <c r="P133" s="138">
        <f>O133*H133</f>
        <v>0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AR133" s="140" t="s">
        <v>312</v>
      </c>
      <c r="AT133" s="140" t="s">
        <v>210</v>
      </c>
      <c r="AU133" s="140" t="s">
        <v>85</v>
      </c>
      <c r="AY133" s="18" t="s">
        <v>208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8" t="s">
        <v>83</v>
      </c>
      <c r="BK133" s="141">
        <f>ROUND(I133*H133,2)</f>
        <v>0</v>
      </c>
      <c r="BL133" s="18" t="s">
        <v>312</v>
      </c>
      <c r="BM133" s="140" t="s">
        <v>2896</v>
      </c>
    </row>
    <row r="134" spans="2:65" s="1" customFormat="1" x14ac:dyDescent="0.2">
      <c r="B134" s="33"/>
      <c r="D134" s="142" t="s">
        <v>216</v>
      </c>
      <c r="F134" s="143" t="s">
        <v>2897</v>
      </c>
      <c r="I134" s="144"/>
      <c r="L134" s="33"/>
      <c r="M134" s="145"/>
      <c r="T134" s="54"/>
      <c r="AT134" s="18" t="s">
        <v>216</v>
      </c>
      <c r="AU134" s="18" t="s">
        <v>85</v>
      </c>
    </row>
    <row r="135" spans="2:65" s="1" customFormat="1" ht="24.75" customHeight="1" x14ac:dyDescent="0.2">
      <c r="B135" s="33"/>
      <c r="C135" s="168" t="s">
        <v>304</v>
      </c>
      <c r="D135" s="168" t="s">
        <v>346</v>
      </c>
      <c r="E135" s="169" t="s">
        <v>2898</v>
      </c>
      <c r="F135" s="170" t="s">
        <v>2899</v>
      </c>
      <c r="G135" s="171" t="s">
        <v>123</v>
      </c>
      <c r="H135" s="172">
        <v>510</v>
      </c>
      <c r="I135" s="173"/>
      <c r="J135" s="174">
        <f>ROUND(I135*H135,2)</f>
        <v>0</v>
      </c>
      <c r="K135" s="170" t="s">
        <v>213</v>
      </c>
      <c r="L135" s="175"/>
      <c r="M135" s="176" t="s">
        <v>19</v>
      </c>
      <c r="N135" s="177" t="s">
        <v>46</v>
      </c>
      <c r="P135" s="138">
        <f>O135*H135</f>
        <v>0</v>
      </c>
      <c r="Q135" s="138">
        <v>4.0000000000000003E-5</v>
      </c>
      <c r="R135" s="138">
        <f>Q135*H135</f>
        <v>2.0400000000000001E-2</v>
      </c>
      <c r="S135" s="138">
        <v>0</v>
      </c>
      <c r="T135" s="139">
        <f>S135*H135</f>
        <v>0</v>
      </c>
      <c r="AR135" s="140" t="s">
        <v>432</v>
      </c>
      <c r="AT135" s="140" t="s">
        <v>346</v>
      </c>
      <c r="AU135" s="140" t="s">
        <v>85</v>
      </c>
      <c r="AY135" s="18" t="s">
        <v>208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8" t="s">
        <v>83</v>
      </c>
      <c r="BK135" s="141">
        <f>ROUND(I135*H135,2)</f>
        <v>0</v>
      </c>
      <c r="BL135" s="18" t="s">
        <v>312</v>
      </c>
      <c r="BM135" s="140" t="s">
        <v>2900</v>
      </c>
    </row>
    <row r="136" spans="2:65" s="12" customFormat="1" x14ac:dyDescent="0.2">
      <c r="B136" s="146"/>
      <c r="D136" s="147" t="s">
        <v>218</v>
      </c>
      <c r="E136" s="148" t="s">
        <v>19</v>
      </c>
      <c r="F136" s="149" t="s">
        <v>2891</v>
      </c>
      <c r="H136" s="148" t="s">
        <v>19</v>
      </c>
      <c r="I136" s="150"/>
      <c r="L136" s="146"/>
      <c r="M136" s="151"/>
      <c r="T136" s="152"/>
      <c r="AT136" s="148" t="s">
        <v>218</v>
      </c>
      <c r="AU136" s="148" t="s">
        <v>85</v>
      </c>
      <c r="AV136" s="12" t="s">
        <v>83</v>
      </c>
      <c r="AW136" s="12" t="s">
        <v>35</v>
      </c>
      <c r="AX136" s="12" t="s">
        <v>75</v>
      </c>
      <c r="AY136" s="148" t="s">
        <v>208</v>
      </c>
    </row>
    <row r="137" spans="2:65" s="13" customFormat="1" x14ac:dyDescent="0.2">
      <c r="B137" s="153"/>
      <c r="D137" s="147" t="s">
        <v>218</v>
      </c>
      <c r="E137" s="154" t="s">
        <v>19</v>
      </c>
      <c r="F137" s="155" t="s">
        <v>2901</v>
      </c>
      <c r="H137" s="156">
        <v>425</v>
      </c>
      <c r="I137" s="157"/>
      <c r="L137" s="153"/>
      <c r="M137" s="158"/>
      <c r="T137" s="159"/>
      <c r="AT137" s="154" t="s">
        <v>218</v>
      </c>
      <c r="AU137" s="154" t="s">
        <v>85</v>
      </c>
      <c r="AV137" s="13" t="s">
        <v>85</v>
      </c>
      <c r="AW137" s="13" t="s">
        <v>35</v>
      </c>
      <c r="AX137" s="13" t="s">
        <v>75</v>
      </c>
      <c r="AY137" s="154" t="s">
        <v>208</v>
      </c>
    </row>
    <row r="138" spans="2:65" s="14" customFormat="1" x14ac:dyDescent="0.2">
      <c r="B138" s="160"/>
      <c r="D138" s="147" t="s">
        <v>218</v>
      </c>
      <c r="E138" s="161" t="s">
        <v>19</v>
      </c>
      <c r="F138" s="162" t="s">
        <v>221</v>
      </c>
      <c r="H138" s="163">
        <v>425</v>
      </c>
      <c r="I138" s="164"/>
      <c r="L138" s="160"/>
      <c r="M138" s="165"/>
      <c r="T138" s="166"/>
      <c r="AT138" s="161" t="s">
        <v>218</v>
      </c>
      <c r="AU138" s="161" t="s">
        <v>85</v>
      </c>
      <c r="AV138" s="14" t="s">
        <v>214</v>
      </c>
      <c r="AW138" s="14" t="s">
        <v>35</v>
      </c>
      <c r="AX138" s="14" t="s">
        <v>83</v>
      </c>
      <c r="AY138" s="161" t="s">
        <v>208</v>
      </c>
    </row>
    <row r="139" spans="2:65" s="13" customFormat="1" x14ac:dyDescent="0.2">
      <c r="B139" s="153"/>
      <c r="D139" s="147" t="s">
        <v>218</v>
      </c>
      <c r="F139" s="155" t="s">
        <v>2902</v>
      </c>
      <c r="H139" s="156">
        <v>510</v>
      </c>
      <c r="I139" s="157"/>
      <c r="L139" s="153"/>
      <c r="M139" s="158"/>
      <c r="T139" s="159"/>
      <c r="AT139" s="154" t="s">
        <v>218</v>
      </c>
      <c r="AU139" s="154" t="s">
        <v>85</v>
      </c>
      <c r="AV139" s="13" t="s">
        <v>85</v>
      </c>
      <c r="AW139" s="13" t="s">
        <v>4</v>
      </c>
      <c r="AX139" s="13" t="s">
        <v>83</v>
      </c>
      <c r="AY139" s="154" t="s">
        <v>208</v>
      </c>
    </row>
    <row r="140" spans="2:65" s="1" customFormat="1" ht="15.75" customHeight="1" x14ac:dyDescent="0.2">
      <c r="B140" s="33"/>
      <c r="C140" s="129" t="s">
        <v>312</v>
      </c>
      <c r="D140" s="129" t="s">
        <v>210</v>
      </c>
      <c r="E140" s="130" t="s">
        <v>2903</v>
      </c>
      <c r="F140" s="131" t="s">
        <v>2904</v>
      </c>
      <c r="G140" s="132" t="s">
        <v>307</v>
      </c>
      <c r="H140" s="133">
        <v>1</v>
      </c>
      <c r="I140" s="134"/>
      <c r="J140" s="135">
        <f>ROUND(I140*H140,2)</f>
        <v>0</v>
      </c>
      <c r="K140" s="131" t="s">
        <v>213</v>
      </c>
      <c r="L140" s="33"/>
      <c r="M140" s="136" t="s">
        <v>19</v>
      </c>
      <c r="N140" s="137" t="s">
        <v>46</v>
      </c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312</v>
      </c>
      <c r="AT140" s="140" t="s">
        <v>210</v>
      </c>
      <c r="AU140" s="140" t="s">
        <v>85</v>
      </c>
      <c r="AY140" s="18" t="s">
        <v>208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8" t="s">
        <v>83</v>
      </c>
      <c r="BK140" s="141">
        <f>ROUND(I140*H140,2)</f>
        <v>0</v>
      </c>
      <c r="BL140" s="18" t="s">
        <v>312</v>
      </c>
      <c r="BM140" s="140" t="s">
        <v>2905</v>
      </c>
    </row>
    <row r="141" spans="2:65" s="1" customFormat="1" x14ac:dyDescent="0.2">
      <c r="B141" s="33"/>
      <c r="D141" s="142" t="s">
        <v>216</v>
      </c>
      <c r="F141" s="143" t="s">
        <v>2906</v>
      </c>
      <c r="I141" s="144"/>
      <c r="L141" s="33"/>
      <c r="M141" s="145"/>
      <c r="T141" s="54"/>
      <c r="AT141" s="18" t="s">
        <v>216</v>
      </c>
      <c r="AU141" s="18" t="s">
        <v>85</v>
      </c>
    </row>
    <row r="142" spans="2:65" s="1" customFormat="1" ht="15.75" customHeight="1" x14ac:dyDescent="0.2">
      <c r="B142" s="33"/>
      <c r="C142" s="168" t="s">
        <v>318</v>
      </c>
      <c r="D142" s="168" t="s">
        <v>346</v>
      </c>
      <c r="E142" s="169" t="s">
        <v>2907</v>
      </c>
      <c r="F142" s="170" t="s">
        <v>2908</v>
      </c>
      <c r="G142" s="171" t="s">
        <v>307</v>
      </c>
      <c r="H142" s="172">
        <v>1</v>
      </c>
      <c r="I142" s="173"/>
      <c r="J142" s="174">
        <f>ROUND(I142*H142,2)</f>
        <v>0</v>
      </c>
      <c r="K142" s="170" t="s">
        <v>213</v>
      </c>
      <c r="L142" s="175"/>
      <c r="M142" s="176" t="s">
        <v>19</v>
      </c>
      <c r="N142" s="177" t="s">
        <v>46</v>
      </c>
      <c r="P142" s="138">
        <f>O142*H142</f>
        <v>0</v>
      </c>
      <c r="Q142" s="138">
        <v>7.0299999999999998E-3</v>
      </c>
      <c r="R142" s="138">
        <f>Q142*H142</f>
        <v>7.0299999999999998E-3</v>
      </c>
      <c r="S142" s="138">
        <v>0</v>
      </c>
      <c r="T142" s="139">
        <f>S142*H142</f>
        <v>0</v>
      </c>
      <c r="AR142" s="140" t="s">
        <v>432</v>
      </c>
      <c r="AT142" s="140" t="s">
        <v>346</v>
      </c>
      <c r="AU142" s="140" t="s">
        <v>85</v>
      </c>
      <c r="AY142" s="18" t="s">
        <v>208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8" t="s">
        <v>83</v>
      </c>
      <c r="BK142" s="141">
        <f>ROUND(I142*H142,2)</f>
        <v>0</v>
      </c>
      <c r="BL142" s="18" t="s">
        <v>312</v>
      </c>
      <c r="BM142" s="140" t="s">
        <v>2909</v>
      </c>
    </row>
    <row r="143" spans="2:65" s="12" customFormat="1" x14ac:dyDescent="0.2">
      <c r="B143" s="146"/>
      <c r="D143" s="147" t="s">
        <v>218</v>
      </c>
      <c r="E143" s="148" t="s">
        <v>19</v>
      </c>
      <c r="F143" s="149" t="s">
        <v>2891</v>
      </c>
      <c r="H143" s="148" t="s">
        <v>19</v>
      </c>
      <c r="I143" s="150"/>
      <c r="L143" s="146"/>
      <c r="M143" s="151"/>
      <c r="T143" s="152"/>
      <c r="AT143" s="148" t="s">
        <v>218</v>
      </c>
      <c r="AU143" s="148" t="s">
        <v>85</v>
      </c>
      <c r="AV143" s="12" t="s">
        <v>83</v>
      </c>
      <c r="AW143" s="12" t="s">
        <v>35</v>
      </c>
      <c r="AX143" s="12" t="s">
        <v>75</v>
      </c>
      <c r="AY143" s="148" t="s">
        <v>208</v>
      </c>
    </row>
    <row r="144" spans="2:65" s="13" customFormat="1" x14ac:dyDescent="0.2">
      <c r="B144" s="153"/>
      <c r="D144" s="147" t="s">
        <v>218</v>
      </c>
      <c r="E144" s="154" t="s">
        <v>19</v>
      </c>
      <c r="F144" s="155" t="s">
        <v>2715</v>
      </c>
      <c r="H144" s="156">
        <v>1</v>
      </c>
      <c r="I144" s="157"/>
      <c r="L144" s="153"/>
      <c r="M144" s="158"/>
      <c r="T144" s="159"/>
      <c r="AT144" s="154" t="s">
        <v>218</v>
      </c>
      <c r="AU144" s="154" t="s">
        <v>85</v>
      </c>
      <c r="AV144" s="13" t="s">
        <v>85</v>
      </c>
      <c r="AW144" s="13" t="s">
        <v>35</v>
      </c>
      <c r="AX144" s="13" t="s">
        <v>75</v>
      </c>
      <c r="AY144" s="154" t="s">
        <v>208</v>
      </c>
    </row>
    <row r="145" spans="2:65" s="14" customFormat="1" x14ac:dyDescent="0.2">
      <c r="B145" s="160"/>
      <c r="D145" s="147" t="s">
        <v>218</v>
      </c>
      <c r="E145" s="161" t="s">
        <v>19</v>
      </c>
      <c r="F145" s="162" t="s">
        <v>221</v>
      </c>
      <c r="H145" s="163">
        <v>1</v>
      </c>
      <c r="I145" s="164"/>
      <c r="L145" s="160"/>
      <c r="M145" s="165"/>
      <c r="T145" s="166"/>
      <c r="AT145" s="161" t="s">
        <v>218</v>
      </c>
      <c r="AU145" s="161" t="s">
        <v>85</v>
      </c>
      <c r="AV145" s="14" t="s">
        <v>214</v>
      </c>
      <c r="AW145" s="14" t="s">
        <v>35</v>
      </c>
      <c r="AX145" s="14" t="s">
        <v>83</v>
      </c>
      <c r="AY145" s="161" t="s">
        <v>208</v>
      </c>
    </row>
    <row r="146" spans="2:65" s="1" customFormat="1" ht="15.75" customHeight="1" x14ac:dyDescent="0.2">
      <c r="B146" s="33"/>
      <c r="C146" s="129" t="s">
        <v>323</v>
      </c>
      <c r="D146" s="129" t="s">
        <v>210</v>
      </c>
      <c r="E146" s="130" t="s">
        <v>2910</v>
      </c>
      <c r="F146" s="131" t="s">
        <v>2911</v>
      </c>
      <c r="G146" s="132" t="s">
        <v>307</v>
      </c>
      <c r="H146" s="133">
        <v>2</v>
      </c>
      <c r="I146" s="134"/>
      <c r="J146" s="135">
        <f>ROUND(I146*H146,2)</f>
        <v>0</v>
      </c>
      <c r="K146" s="131" t="s">
        <v>213</v>
      </c>
      <c r="L146" s="33"/>
      <c r="M146" s="136" t="s">
        <v>19</v>
      </c>
      <c r="N146" s="137" t="s">
        <v>46</v>
      </c>
      <c r="P146" s="138">
        <f>O146*H146</f>
        <v>0</v>
      </c>
      <c r="Q146" s="138">
        <v>0</v>
      </c>
      <c r="R146" s="138">
        <f>Q146*H146</f>
        <v>0</v>
      </c>
      <c r="S146" s="138">
        <v>0</v>
      </c>
      <c r="T146" s="139">
        <f>S146*H146</f>
        <v>0</v>
      </c>
      <c r="AR146" s="140" t="s">
        <v>312</v>
      </c>
      <c r="AT146" s="140" t="s">
        <v>210</v>
      </c>
      <c r="AU146" s="140" t="s">
        <v>85</v>
      </c>
      <c r="AY146" s="18" t="s">
        <v>208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8" t="s">
        <v>83</v>
      </c>
      <c r="BK146" s="141">
        <f>ROUND(I146*H146,2)</f>
        <v>0</v>
      </c>
      <c r="BL146" s="18" t="s">
        <v>312</v>
      </c>
      <c r="BM146" s="140" t="s">
        <v>2912</v>
      </c>
    </row>
    <row r="147" spans="2:65" s="1" customFormat="1" x14ac:dyDescent="0.2">
      <c r="B147" s="33"/>
      <c r="D147" s="142" t="s">
        <v>216</v>
      </c>
      <c r="F147" s="143" t="s">
        <v>2913</v>
      </c>
      <c r="I147" s="144"/>
      <c r="L147" s="33"/>
      <c r="M147" s="145"/>
      <c r="T147" s="54"/>
      <c r="AT147" s="18" t="s">
        <v>216</v>
      </c>
      <c r="AU147" s="18" t="s">
        <v>85</v>
      </c>
    </row>
    <row r="148" spans="2:65" s="1" customFormat="1" ht="15.75" customHeight="1" x14ac:dyDescent="0.2">
      <c r="B148" s="33"/>
      <c r="C148" s="168" t="s">
        <v>340</v>
      </c>
      <c r="D148" s="168" t="s">
        <v>346</v>
      </c>
      <c r="E148" s="169" t="s">
        <v>2914</v>
      </c>
      <c r="F148" s="170" t="s">
        <v>2915</v>
      </c>
      <c r="G148" s="171" t="s">
        <v>307</v>
      </c>
      <c r="H148" s="172">
        <v>2</v>
      </c>
      <c r="I148" s="173"/>
      <c r="J148" s="174">
        <f>ROUND(I148*H148,2)</f>
        <v>0</v>
      </c>
      <c r="K148" s="170" t="s">
        <v>213</v>
      </c>
      <c r="L148" s="175"/>
      <c r="M148" s="176" t="s">
        <v>19</v>
      </c>
      <c r="N148" s="177" t="s">
        <v>46</v>
      </c>
      <c r="P148" s="138">
        <f>O148*H148</f>
        <v>0</v>
      </c>
      <c r="Q148" s="138">
        <v>1E-4</v>
      </c>
      <c r="R148" s="138">
        <f>Q148*H148</f>
        <v>2.0000000000000001E-4</v>
      </c>
      <c r="S148" s="138">
        <v>0</v>
      </c>
      <c r="T148" s="139">
        <f>S148*H148</f>
        <v>0</v>
      </c>
      <c r="AR148" s="140" t="s">
        <v>432</v>
      </c>
      <c r="AT148" s="140" t="s">
        <v>346</v>
      </c>
      <c r="AU148" s="140" t="s">
        <v>85</v>
      </c>
      <c r="AY148" s="18" t="s">
        <v>208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8" t="s">
        <v>83</v>
      </c>
      <c r="BK148" s="141">
        <f>ROUND(I148*H148,2)</f>
        <v>0</v>
      </c>
      <c r="BL148" s="18" t="s">
        <v>312</v>
      </c>
      <c r="BM148" s="140" t="s">
        <v>2916</v>
      </c>
    </row>
    <row r="149" spans="2:65" s="1" customFormat="1" ht="22.25" customHeight="1" x14ac:dyDescent="0.2">
      <c r="B149" s="33"/>
      <c r="C149" s="129" t="s">
        <v>345</v>
      </c>
      <c r="D149" s="129" t="s">
        <v>210</v>
      </c>
      <c r="E149" s="130" t="s">
        <v>2917</v>
      </c>
      <c r="F149" s="131" t="s">
        <v>2918</v>
      </c>
      <c r="G149" s="132" t="s">
        <v>307</v>
      </c>
      <c r="H149" s="133">
        <v>10</v>
      </c>
      <c r="I149" s="134"/>
      <c r="J149" s="135">
        <f>ROUND(I149*H149,2)</f>
        <v>0</v>
      </c>
      <c r="K149" s="131" t="s">
        <v>213</v>
      </c>
      <c r="L149" s="33"/>
      <c r="M149" s="136" t="s">
        <v>19</v>
      </c>
      <c r="N149" s="137" t="s">
        <v>46</v>
      </c>
      <c r="P149" s="138">
        <f>O149*H149</f>
        <v>0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AR149" s="140" t="s">
        <v>312</v>
      </c>
      <c r="AT149" s="140" t="s">
        <v>210</v>
      </c>
      <c r="AU149" s="140" t="s">
        <v>85</v>
      </c>
      <c r="AY149" s="18" t="s">
        <v>208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8" t="s">
        <v>83</v>
      </c>
      <c r="BK149" s="141">
        <f>ROUND(I149*H149,2)</f>
        <v>0</v>
      </c>
      <c r="BL149" s="18" t="s">
        <v>312</v>
      </c>
      <c r="BM149" s="140" t="s">
        <v>2919</v>
      </c>
    </row>
    <row r="150" spans="2:65" s="1" customFormat="1" x14ac:dyDescent="0.2">
      <c r="B150" s="33"/>
      <c r="D150" s="142" t="s">
        <v>216</v>
      </c>
      <c r="F150" s="143" t="s">
        <v>2920</v>
      </c>
      <c r="I150" s="144"/>
      <c r="L150" s="33"/>
      <c r="M150" s="145"/>
      <c r="T150" s="54"/>
      <c r="AT150" s="18" t="s">
        <v>216</v>
      </c>
      <c r="AU150" s="18" t="s">
        <v>85</v>
      </c>
    </row>
    <row r="151" spans="2:65" s="1" customFormat="1" ht="15.75" customHeight="1" x14ac:dyDescent="0.2">
      <c r="B151" s="33"/>
      <c r="C151" s="168" t="s">
        <v>7</v>
      </c>
      <c r="D151" s="168" t="s">
        <v>346</v>
      </c>
      <c r="E151" s="169" t="s">
        <v>2921</v>
      </c>
      <c r="F151" s="170" t="s">
        <v>2922</v>
      </c>
      <c r="G151" s="171" t="s">
        <v>307</v>
      </c>
      <c r="H151" s="172">
        <v>10</v>
      </c>
      <c r="I151" s="173"/>
      <c r="J151" s="174">
        <f>ROUND(I151*H151,2)</f>
        <v>0</v>
      </c>
      <c r="K151" s="170" t="s">
        <v>213</v>
      </c>
      <c r="L151" s="175"/>
      <c r="M151" s="176" t="s">
        <v>19</v>
      </c>
      <c r="N151" s="177" t="s">
        <v>46</v>
      </c>
      <c r="P151" s="138">
        <f>O151*H151</f>
        <v>0</v>
      </c>
      <c r="Q151" s="138">
        <v>1E-4</v>
      </c>
      <c r="R151" s="138">
        <f>Q151*H151</f>
        <v>1E-3</v>
      </c>
      <c r="S151" s="138">
        <v>0</v>
      </c>
      <c r="T151" s="139">
        <f>S151*H151</f>
        <v>0</v>
      </c>
      <c r="AR151" s="140" t="s">
        <v>432</v>
      </c>
      <c r="AT151" s="140" t="s">
        <v>346</v>
      </c>
      <c r="AU151" s="140" t="s">
        <v>85</v>
      </c>
      <c r="AY151" s="18" t="s">
        <v>208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8" t="s">
        <v>83</v>
      </c>
      <c r="BK151" s="141">
        <f>ROUND(I151*H151,2)</f>
        <v>0</v>
      </c>
      <c r="BL151" s="18" t="s">
        <v>312</v>
      </c>
      <c r="BM151" s="140" t="s">
        <v>2923</v>
      </c>
    </row>
    <row r="152" spans="2:65" s="1" customFormat="1" ht="15.75" customHeight="1" x14ac:dyDescent="0.2">
      <c r="B152" s="33"/>
      <c r="C152" s="129" t="s">
        <v>356</v>
      </c>
      <c r="D152" s="129" t="s">
        <v>210</v>
      </c>
      <c r="E152" s="130" t="s">
        <v>2708</v>
      </c>
      <c r="F152" s="131" t="s">
        <v>2924</v>
      </c>
      <c r="G152" s="132" t="s">
        <v>307</v>
      </c>
      <c r="H152" s="133">
        <v>10</v>
      </c>
      <c r="I152" s="134"/>
      <c r="J152" s="135">
        <f>ROUND(I152*H152,2)</f>
        <v>0</v>
      </c>
      <c r="K152" s="131" t="s">
        <v>213</v>
      </c>
      <c r="L152" s="33"/>
      <c r="M152" s="136" t="s">
        <v>19</v>
      </c>
      <c r="N152" s="137" t="s">
        <v>46</v>
      </c>
      <c r="P152" s="138">
        <f>O152*H152</f>
        <v>0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AR152" s="140" t="s">
        <v>312</v>
      </c>
      <c r="AT152" s="140" t="s">
        <v>210</v>
      </c>
      <c r="AU152" s="140" t="s">
        <v>85</v>
      </c>
      <c r="AY152" s="18" t="s">
        <v>208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8" t="s">
        <v>83</v>
      </c>
      <c r="BK152" s="141">
        <f>ROUND(I152*H152,2)</f>
        <v>0</v>
      </c>
      <c r="BL152" s="18" t="s">
        <v>312</v>
      </c>
      <c r="BM152" s="140" t="s">
        <v>2925</v>
      </c>
    </row>
    <row r="153" spans="2:65" s="1" customFormat="1" x14ac:dyDescent="0.2">
      <c r="B153" s="33"/>
      <c r="D153" s="142" t="s">
        <v>216</v>
      </c>
      <c r="F153" s="143" t="s">
        <v>2711</v>
      </c>
      <c r="I153" s="144"/>
      <c r="L153" s="33"/>
      <c r="M153" s="145"/>
      <c r="T153" s="54"/>
      <c r="AT153" s="18" t="s">
        <v>216</v>
      </c>
      <c r="AU153" s="18" t="s">
        <v>85</v>
      </c>
    </row>
    <row r="154" spans="2:65" s="1" customFormat="1" ht="15.75" customHeight="1" x14ac:dyDescent="0.2">
      <c r="B154" s="33"/>
      <c r="C154" s="168" t="s">
        <v>366</v>
      </c>
      <c r="D154" s="168" t="s">
        <v>346</v>
      </c>
      <c r="E154" s="169" t="s">
        <v>2926</v>
      </c>
      <c r="F154" s="170" t="s">
        <v>2927</v>
      </c>
      <c r="G154" s="171" t="s">
        <v>307</v>
      </c>
      <c r="H154" s="172">
        <v>10</v>
      </c>
      <c r="I154" s="173"/>
      <c r="J154" s="174">
        <f>ROUND(I154*H154,2)</f>
        <v>0</v>
      </c>
      <c r="K154" s="170" t="s">
        <v>213</v>
      </c>
      <c r="L154" s="175"/>
      <c r="M154" s="176" t="s">
        <v>19</v>
      </c>
      <c r="N154" s="177" t="s">
        <v>46</v>
      </c>
      <c r="P154" s="138">
        <f>O154*H154</f>
        <v>0</v>
      </c>
      <c r="Q154" s="138">
        <v>1.1E-4</v>
      </c>
      <c r="R154" s="138">
        <f>Q154*H154</f>
        <v>1.1000000000000001E-3</v>
      </c>
      <c r="S154" s="138">
        <v>0</v>
      </c>
      <c r="T154" s="139">
        <f>S154*H154</f>
        <v>0</v>
      </c>
      <c r="AR154" s="140" t="s">
        <v>432</v>
      </c>
      <c r="AT154" s="140" t="s">
        <v>346</v>
      </c>
      <c r="AU154" s="140" t="s">
        <v>85</v>
      </c>
      <c r="AY154" s="18" t="s">
        <v>208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8" t="s">
        <v>83</v>
      </c>
      <c r="BK154" s="141">
        <f>ROUND(I154*H154,2)</f>
        <v>0</v>
      </c>
      <c r="BL154" s="18" t="s">
        <v>312</v>
      </c>
      <c r="BM154" s="140" t="s">
        <v>2928</v>
      </c>
    </row>
    <row r="155" spans="2:65" s="1" customFormat="1" ht="27" x14ac:dyDescent="0.2">
      <c r="B155" s="33"/>
      <c r="D155" s="147" t="s">
        <v>297</v>
      </c>
      <c r="F155" s="167" t="s">
        <v>2929</v>
      </c>
      <c r="I155" s="144"/>
      <c r="L155" s="33"/>
      <c r="M155" s="145"/>
      <c r="T155" s="54"/>
      <c r="AT155" s="18" t="s">
        <v>297</v>
      </c>
      <c r="AU155" s="18" t="s">
        <v>85</v>
      </c>
    </row>
    <row r="156" spans="2:65" s="12" customFormat="1" x14ac:dyDescent="0.2">
      <c r="B156" s="146"/>
      <c r="D156" s="147" t="s">
        <v>218</v>
      </c>
      <c r="E156" s="148" t="s">
        <v>19</v>
      </c>
      <c r="F156" s="149" t="s">
        <v>2891</v>
      </c>
      <c r="H156" s="148" t="s">
        <v>19</v>
      </c>
      <c r="I156" s="150"/>
      <c r="L156" s="146"/>
      <c r="M156" s="151"/>
      <c r="T156" s="152"/>
      <c r="AT156" s="148" t="s">
        <v>218</v>
      </c>
      <c r="AU156" s="148" t="s">
        <v>85</v>
      </c>
      <c r="AV156" s="12" t="s">
        <v>83</v>
      </c>
      <c r="AW156" s="12" t="s">
        <v>35</v>
      </c>
      <c r="AX156" s="12" t="s">
        <v>75</v>
      </c>
      <c r="AY156" s="148" t="s">
        <v>208</v>
      </c>
    </row>
    <row r="157" spans="2:65" s="13" customFormat="1" x14ac:dyDescent="0.2">
      <c r="B157" s="153"/>
      <c r="D157" s="147" t="s">
        <v>218</v>
      </c>
      <c r="E157" s="154" t="s">
        <v>19</v>
      </c>
      <c r="F157" s="155" t="s">
        <v>2930</v>
      </c>
      <c r="H157" s="156">
        <v>7</v>
      </c>
      <c r="I157" s="157"/>
      <c r="L157" s="153"/>
      <c r="M157" s="158"/>
      <c r="T157" s="159"/>
      <c r="AT157" s="154" t="s">
        <v>218</v>
      </c>
      <c r="AU157" s="154" t="s">
        <v>85</v>
      </c>
      <c r="AV157" s="13" t="s">
        <v>85</v>
      </c>
      <c r="AW157" s="13" t="s">
        <v>35</v>
      </c>
      <c r="AX157" s="13" t="s">
        <v>75</v>
      </c>
      <c r="AY157" s="154" t="s">
        <v>208</v>
      </c>
    </row>
    <row r="158" spans="2:65" s="13" customFormat="1" x14ac:dyDescent="0.2">
      <c r="B158" s="153"/>
      <c r="D158" s="147" t="s">
        <v>218</v>
      </c>
      <c r="E158" s="154" t="s">
        <v>19</v>
      </c>
      <c r="F158" s="155" t="s">
        <v>2931</v>
      </c>
      <c r="H158" s="156">
        <v>3</v>
      </c>
      <c r="I158" s="157"/>
      <c r="L158" s="153"/>
      <c r="M158" s="158"/>
      <c r="T158" s="159"/>
      <c r="AT158" s="154" t="s">
        <v>218</v>
      </c>
      <c r="AU158" s="154" t="s">
        <v>85</v>
      </c>
      <c r="AV158" s="13" t="s">
        <v>85</v>
      </c>
      <c r="AW158" s="13" t="s">
        <v>35</v>
      </c>
      <c r="AX158" s="13" t="s">
        <v>75</v>
      </c>
      <c r="AY158" s="154" t="s">
        <v>208</v>
      </c>
    </row>
    <row r="159" spans="2:65" s="14" customFormat="1" x14ac:dyDescent="0.2">
      <c r="B159" s="160"/>
      <c r="D159" s="147" t="s">
        <v>218</v>
      </c>
      <c r="E159" s="161" t="s">
        <v>19</v>
      </c>
      <c r="F159" s="162" t="s">
        <v>221</v>
      </c>
      <c r="H159" s="163">
        <v>10</v>
      </c>
      <c r="I159" s="164"/>
      <c r="L159" s="160"/>
      <c r="M159" s="165"/>
      <c r="T159" s="166"/>
      <c r="AT159" s="161" t="s">
        <v>218</v>
      </c>
      <c r="AU159" s="161" t="s">
        <v>85</v>
      </c>
      <c r="AV159" s="14" t="s">
        <v>214</v>
      </c>
      <c r="AW159" s="14" t="s">
        <v>35</v>
      </c>
      <c r="AX159" s="14" t="s">
        <v>83</v>
      </c>
      <c r="AY159" s="161" t="s">
        <v>208</v>
      </c>
    </row>
    <row r="160" spans="2:65" s="1" customFormat="1" ht="15.75" customHeight="1" x14ac:dyDescent="0.2">
      <c r="B160" s="33"/>
      <c r="C160" s="129" t="s">
        <v>375</v>
      </c>
      <c r="D160" s="129" t="s">
        <v>210</v>
      </c>
      <c r="E160" s="130" t="s">
        <v>2932</v>
      </c>
      <c r="F160" s="131" t="s">
        <v>2933</v>
      </c>
      <c r="G160" s="132" t="s">
        <v>307</v>
      </c>
      <c r="H160" s="133">
        <v>2</v>
      </c>
      <c r="I160" s="134"/>
      <c r="J160" s="135">
        <f>ROUND(I160*H160,2)</f>
        <v>0</v>
      </c>
      <c r="K160" s="131" t="s">
        <v>213</v>
      </c>
      <c r="L160" s="33"/>
      <c r="M160" s="136" t="s">
        <v>19</v>
      </c>
      <c r="N160" s="137" t="s">
        <v>46</v>
      </c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312</v>
      </c>
      <c r="AT160" s="140" t="s">
        <v>210</v>
      </c>
      <c r="AU160" s="140" t="s">
        <v>85</v>
      </c>
      <c r="AY160" s="18" t="s">
        <v>208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8" t="s">
        <v>83</v>
      </c>
      <c r="BK160" s="141">
        <f>ROUND(I160*H160,2)</f>
        <v>0</v>
      </c>
      <c r="BL160" s="18" t="s">
        <v>312</v>
      </c>
      <c r="BM160" s="140" t="s">
        <v>2934</v>
      </c>
    </row>
    <row r="161" spans="2:65" s="1" customFormat="1" x14ac:dyDescent="0.2">
      <c r="B161" s="33"/>
      <c r="D161" s="142" t="s">
        <v>216</v>
      </c>
      <c r="F161" s="143" t="s">
        <v>2935</v>
      </c>
      <c r="I161" s="144"/>
      <c r="L161" s="33"/>
      <c r="M161" s="145"/>
      <c r="T161" s="54"/>
      <c r="AT161" s="18" t="s">
        <v>216</v>
      </c>
      <c r="AU161" s="18" t="s">
        <v>85</v>
      </c>
    </row>
    <row r="162" spans="2:65" s="1" customFormat="1" ht="15.75" customHeight="1" x14ac:dyDescent="0.2">
      <c r="B162" s="33"/>
      <c r="C162" s="168" t="s">
        <v>385</v>
      </c>
      <c r="D162" s="168" t="s">
        <v>346</v>
      </c>
      <c r="E162" s="169" t="s">
        <v>2936</v>
      </c>
      <c r="F162" s="170" t="s">
        <v>2937</v>
      </c>
      <c r="G162" s="171" t="s">
        <v>307</v>
      </c>
      <c r="H162" s="172">
        <v>2</v>
      </c>
      <c r="I162" s="173"/>
      <c r="J162" s="174">
        <f>ROUND(I162*H162,2)</f>
        <v>0</v>
      </c>
      <c r="K162" s="170" t="s">
        <v>213</v>
      </c>
      <c r="L162" s="175"/>
      <c r="M162" s="176" t="s">
        <v>19</v>
      </c>
      <c r="N162" s="177" t="s">
        <v>46</v>
      </c>
      <c r="P162" s="138">
        <f>O162*H162</f>
        <v>0</v>
      </c>
      <c r="Q162" s="138">
        <v>2.9999999999999997E-4</v>
      </c>
      <c r="R162" s="138">
        <f>Q162*H162</f>
        <v>5.9999999999999995E-4</v>
      </c>
      <c r="S162" s="138">
        <v>0</v>
      </c>
      <c r="T162" s="139">
        <f>S162*H162</f>
        <v>0</v>
      </c>
      <c r="AR162" s="140" t="s">
        <v>432</v>
      </c>
      <c r="AT162" s="140" t="s">
        <v>346</v>
      </c>
      <c r="AU162" s="140" t="s">
        <v>85</v>
      </c>
      <c r="AY162" s="18" t="s">
        <v>208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8" t="s">
        <v>83</v>
      </c>
      <c r="BK162" s="141">
        <f>ROUND(I162*H162,2)</f>
        <v>0</v>
      </c>
      <c r="BL162" s="18" t="s">
        <v>312</v>
      </c>
      <c r="BM162" s="140" t="s">
        <v>2938</v>
      </c>
    </row>
    <row r="163" spans="2:65" s="12" customFormat="1" x14ac:dyDescent="0.2">
      <c r="B163" s="146"/>
      <c r="D163" s="147" t="s">
        <v>218</v>
      </c>
      <c r="E163" s="148" t="s">
        <v>19</v>
      </c>
      <c r="F163" s="149" t="s">
        <v>2891</v>
      </c>
      <c r="H163" s="148" t="s">
        <v>19</v>
      </c>
      <c r="I163" s="150"/>
      <c r="L163" s="146"/>
      <c r="M163" s="151"/>
      <c r="T163" s="152"/>
      <c r="AT163" s="148" t="s">
        <v>218</v>
      </c>
      <c r="AU163" s="148" t="s">
        <v>85</v>
      </c>
      <c r="AV163" s="12" t="s">
        <v>83</v>
      </c>
      <c r="AW163" s="12" t="s">
        <v>35</v>
      </c>
      <c r="AX163" s="12" t="s">
        <v>75</v>
      </c>
      <c r="AY163" s="148" t="s">
        <v>208</v>
      </c>
    </row>
    <row r="164" spans="2:65" s="13" customFormat="1" x14ac:dyDescent="0.2">
      <c r="B164" s="153"/>
      <c r="D164" s="147" t="s">
        <v>218</v>
      </c>
      <c r="E164" s="154" t="s">
        <v>19</v>
      </c>
      <c r="F164" s="155" t="s">
        <v>672</v>
      </c>
      <c r="H164" s="156">
        <v>2</v>
      </c>
      <c r="I164" s="157"/>
      <c r="L164" s="153"/>
      <c r="M164" s="158"/>
      <c r="T164" s="159"/>
      <c r="AT164" s="154" t="s">
        <v>218</v>
      </c>
      <c r="AU164" s="154" t="s">
        <v>85</v>
      </c>
      <c r="AV164" s="13" t="s">
        <v>85</v>
      </c>
      <c r="AW164" s="13" t="s">
        <v>35</v>
      </c>
      <c r="AX164" s="13" t="s">
        <v>75</v>
      </c>
      <c r="AY164" s="154" t="s">
        <v>208</v>
      </c>
    </row>
    <row r="165" spans="2:65" s="14" customFormat="1" x14ac:dyDescent="0.2">
      <c r="B165" s="160"/>
      <c r="D165" s="147" t="s">
        <v>218</v>
      </c>
      <c r="E165" s="161" t="s">
        <v>19</v>
      </c>
      <c r="F165" s="162" t="s">
        <v>221</v>
      </c>
      <c r="H165" s="163">
        <v>2</v>
      </c>
      <c r="I165" s="164"/>
      <c r="L165" s="160"/>
      <c r="M165" s="165"/>
      <c r="T165" s="166"/>
      <c r="AT165" s="161" t="s">
        <v>218</v>
      </c>
      <c r="AU165" s="161" t="s">
        <v>85</v>
      </c>
      <c r="AV165" s="14" t="s">
        <v>214</v>
      </c>
      <c r="AW165" s="14" t="s">
        <v>35</v>
      </c>
      <c r="AX165" s="14" t="s">
        <v>83</v>
      </c>
      <c r="AY165" s="161" t="s">
        <v>208</v>
      </c>
    </row>
    <row r="166" spans="2:65" s="1" customFormat="1" ht="15.75" customHeight="1" x14ac:dyDescent="0.2">
      <c r="B166" s="33"/>
      <c r="C166" s="129" t="s">
        <v>391</v>
      </c>
      <c r="D166" s="129" t="s">
        <v>210</v>
      </c>
      <c r="E166" s="130" t="s">
        <v>2939</v>
      </c>
      <c r="F166" s="131" t="s">
        <v>2940</v>
      </c>
      <c r="G166" s="132" t="s">
        <v>307</v>
      </c>
      <c r="H166" s="133">
        <v>2</v>
      </c>
      <c r="I166" s="134"/>
      <c r="J166" s="135">
        <f>ROUND(I166*H166,2)</f>
        <v>0</v>
      </c>
      <c r="K166" s="131" t="s">
        <v>213</v>
      </c>
      <c r="L166" s="33"/>
      <c r="M166" s="136" t="s">
        <v>19</v>
      </c>
      <c r="N166" s="137" t="s">
        <v>46</v>
      </c>
      <c r="P166" s="138">
        <f>O166*H166</f>
        <v>0</v>
      </c>
      <c r="Q166" s="138">
        <v>0</v>
      </c>
      <c r="R166" s="138">
        <f>Q166*H166</f>
        <v>0</v>
      </c>
      <c r="S166" s="138">
        <v>0</v>
      </c>
      <c r="T166" s="139">
        <f>S166*H166</f>
        <v>0</v>
      </c>
      <c r="AR166" s="140" t="s">
        <v>312</v>
      </c>
      <c r="AT166" s="140" t="s">
        <v>210</v>
      </c>
      <c r="AU166" s="140" t="s">
        <v>85</v>
      </c>
      <c r="AY166" s="18" t="s">
        <v>208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8" t="s">
        <v>83</v>
      </c>
      <c r="BK166" s="141">
        <f>ROUND(I166*H166,2)</f>
        <v>0</v>
      </c>
      <c r="BL166" s="18" t="s">
        <v>312</v>
      </c>
      <c r="BM166" s="140" t="s">
        <v>2941</v>
      </c>
    </row>
    <row r="167" spans="2:65" s="1" customFormat="1" x14ac:dyDescent="0.2">
      <c r="B167" s="33"/>
      <c r="D167" s="142" t="s">
        <v>216</v>
      </c>
      <c r="F167" s="143" t="s">
        <v>2942</v>
      </c>
      <c r="I167" s="144"/>
      <c r="L167" s="33"/>
      <c r="M167" s="145"/>
      <c r="T167" s="54"/>
      <c r="AT167" s="18" t="s">
        <v>216</v>
      </c>
      <c r="AU167" s="18" t="s">
        <v>85</v>
      </c>
    </row>
    <row r="168" spans="2:65" s="1" customFormat="1" ht="15.75" customHeight="1" x14ac:dyDescent="0.2">
      <c r="B168" s="33"/>
      <c r="C168" s="168" t="s">
        <v>397</v>
      </c>
      <c r="D168" s="168" t="s">
        <v>346</v>
      </c>
      <c r="E168" s="169" t="s">
        <v>2943</v>
      </c>
      <c r="F168" s="170" t="s">
        <v>2944</v>
      </c>
      <c r="G168" s="171" t="s">
        <v>307</v>
      </c>
      <c r="H168" s="172">
        <v>2</v>
      </c>
      <c r="I168" s="173"/>
      <c r="J168" s="174">
        <f>ROUND(I168*H168,2)</f>
        <v>0</v>
      </c>
      <c r="K168" s="170" t="s">
        <v>213</v>
      </c>
      <c r="L168" s="175"/>
      <c r="M168" s="176" t="s">
        <v>19</v>
      </c>
      <c r="N168" s="177" t="s">
        <v>46</v>
      </c>
      <c r="P168" s="138">
        <f>O168*H168</f>
        <v>0</v>
      </c>
      <c r="Q168" s="138">
        <v>5.0000000000000001E-4</v>
      </c>
      <c r="R168" s="138">
        <f>Q168*H168</f>
        <v>1E-3</v>
      </c>
      <c r="S168" s="138">
        <v>0</v>
      </c>
      <c r="T168" s="139">
        <f>S168*H168</f>
        <v>0</v>
      </c>
      <c r="AR168" s="140" t="s">
        <v>432</v>
      </c>
      <c r="AT168" s="140" t="s">
        <v>346</v>
      </c>
      <c r="AU168" s="140" t="s">
        <v>85</v>
      </c>
      <c r="AY168" s="18" t="s">
        <v>208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8" t="s">
        <v>83</v>
      </c>
      <c r="BK168" s="141">
        <f>ROUND(I168*H168,2)</f>
        <v>0</v>
      </c>
      <c r="BL168" s="18" t="s">
        <v>312</v>
      </c>
      <c r="BM168" s="140" t="s">
        <v>2945</v>
      </c>
    </row>
    <row r="169" spans="2:65" s="1" customFormat="1" ht="15.75" customHeight="1" x14ac:dyDescent="0.2">
      <c r="B169" s="33"/>
      <c r="C169" s="129" t="s">
        <v>403</v>
      </c>
      <c r="D169" s="129" t="s">
        <v>210</v>
      </c>
      <c r="E169" s="130" t="s">
        <v>2946</v>
      </c>
      <c r="F169" s="131" t="s">
        <v>2947</v>
      </c>
      <c r="G169" s="132" t="s">
        <v>307</v>
      </c>
      <c r="H169" s="133">
        <v>1</v>
      </c>
      <c r="I169" s="134"/>
      <c r="J169" s="135">
        <f>ROUND(I169*H169,2)</f>
        <v>0</v>
      </c>
      <c r="K169" s="131" t="s">
        <v>213</v>
      </c>
      <c r="L169" s="33"/>
      <c r="M169" s="136" t="s">
        <v>19</v>
      </c>
      <c r="N169" s="137" t="s">
        <v>46</v>
      </c>
      <c r="P169" s="138">
        <f>O169*H169</f>
        <v>0</v>
      </c>
      <c r="Q169" s="138">
        <v>0</v>
      </c>
      <c r="R169" s="138">
        <f>Q169*H169</f>
        <v>0</v>
      </c>
      <c r="S169" s="138">
        <v>0</v>
      </c>
      <c r="T169" s="139">
        <f>S169*H169</f>
        <v>0</v>
      </c>
      <c r="AR169" s="140" t="s">
        <v>312</v>
      </c>
      <c r="AT169" s="140" t="s">
        <v>210</v>
      </c>
      <c r="AU169" s="140" t="s">
        <v>85</v>
      </c>
      <c r="AY169" s="18" t="s">
        <v>208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8" t="s">
        <v>83</v>
      </c>
      <c r="BK169" s="141">
        <f>ROUND(I169*H169,2)</f>
        <v>0</v>
      </c>
      <c r="BL169" s="18" t="s">
        <v>312</v>
      </c>
      <c r="BM169" s="140" t="s">
        <v>2948</v>
      </c>
    </row>
    <row r="170" spans="2:65" s="1" customFormat="1" x14ac:dyDescent="0.2">
      <c r="B170" s="33"/>
      <c r="D170" s="142" t="s">
        <v>216</v>
      </c>
      <c r="F170" s="143" t="s">
        <v>2949</v>
      </c>
      <c r="I170" s="144"/>
      <c r="L170" s="33"/>
      <c r="M170" s="145"/>
      <c r="T170" s="54"/>
      <c r="AT170" s="18" t="s">
        <v>216</v>
      </c>
      <c r="AU170" s="18" t="s">
        <v>85</v>
      </c>
    </row>
    <row r="171" spans="2:65" s="1" customFormat="1" ht="15.75" customHeight="1" x14ac:dyDescent="0.2">
      <c r="B171" s="33"/>
      <c r="C171" s="129" t="s">
        <v>410</v>
      </c>
      <c r="D171" s="129" t="s">
        <v>210</v>
      </c>
      <c r="E171" s="130" t="s">
        <v>2950</v>
      </c>
      <c r="F171" s="131" t="s">
        <v>2951</v>
      </c>
      <c r="G171" s="132" t="s">
        <v>307</v>
      </c>
      <c r="H171" s="133">
        <v>10</v>
      </c>
      <c r="I171" s="134"/>
      <c r="J171" s="135">
        <f>ROUND(I171*H171,2)</f>
        <v>0</v>
      </c>
      <c r="K171" s="131" t="s">
        <v>213</v>
      </c>
      <c r="L171" s="33"/>
      <c r="M171" s="136" t="s">
        <v>19</v>
      </c>
      <c r="N171" s="137" t="s">
        <v>46</v>
      </c>
      <c r="P171" s="138">
        <f>O171*H171</f>
        <v>0</v>
      </c>
      <c r="Q171" s="138">
        <v>0</v>
      </c>
      <c r="R171" s="138">
        <f>Q171*H171</f>
        <v>0</v>
      </c>
      <c r="S171" s="138">
        <v>0</v>
      </c>
      <c r="T171" s="139">
        <f>S171*H171</f>
        <v>0</v>
      </c>
      <c r="AR171" s="140" t="s">
        <v>312</v>
      </c>
      <c r="AT171" s="140" t="s">
        <v>210</v>
      </c>
      <c r="AU171" s="140" t="s">
        <v>85</v>
      </c>
      <c r="AY171" s="18" t="s">
        <v>208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8" t="s">
        <v>83</v>
      </c>
      <c r="BK171" s="141">
        <f>ROUND(I171*H171,2)</f>
        <v>0</v>
      </c>
      <c r="BL171" s="18" t="s">
        <v>312</v>
      </c>
      <c r="BM171" s="140" t="s">
        <v>2952</v>
      </c>
    </row>
    <row r="172" spans="2:65" s="1" customFormat="1" x14ac:dyDescent="0.2">
      <c r="B172" s="33"/>
      <c r="D172" s="142" t="s">
        <v>216</v>
      </c>
      <c r="F172" s="143" t="s">
        <v>2953</v>
      </c>
      <c r="I172" s="144"/>
      <c r="L172" s="33"/>
      <c r="M172" s="145"/>
      <c r="T172" s="54"/>
      <c r="AT172" s="18" t="s">
        <v>216</v>
      </c>
      <c r="AU172" s="18" t="s">
        <v>85</v>
      </c>
    </row>
    <row r="173" spans="2:65" s="1" customFormat="1" ht="15.75" customHeight="1" x14ac:dyDescent="0.2">
      <c r="B173" s="33"/>
      <c r="C173" s="129" t="s">
        <v>417</v>
      </c>
      <c r="D173" s="129" t="s">
        <v>210</v>
      </c>
      <c r="E173" s="130" t="s">
        <v>2954</v>
      </c>
      <c r="F173" s="131" t="s">
        <v>2955</v>
      </c>
      <c r="G173" s="132" t="s">
        <v>307</v>
      </c>
      <c r="H173" s="133">
        <v>10</v>
      </c>
      <c r="I173" s="134"/>
      <c r="J173" s="135">
        <f>ROUND(I173*H173,2)</f>
        <v>0</v>
      </c>
      <c r="K173" s="131" t="s">
        <v>213</v>
      </c>
      <c r="L173" s="33"/>
      <c r="M173" s="136" t="s">
        <v>19</v>
      </c>
      <c r="N173" s="137" t="s">
        <v>46</v>
      </c>
      <c r="P173" s="138">
        <f>O173*H173</f>
        <v>0</v>
      </c>
      <c r="Q173" s="138">
        <v>0</v>
      </c>
      <c r="R173" s="138">
        <f>Q173*H173</f>
        <v>0</v>
      </c>
      <c r="S173" s="138">
        <v>0</v>
      </c>
      <c r="T173" s="139">
        <f>S173*H173</f>
        <v>0</v>
      </c>
      <c r="AR173" s="140" t="s">
        <v>312</v>
      </c>
      <c r="AT173" s="140" t="s">
        <v>210</v>
      </c>
      <c r="AU173" s="140" t="s">
        <v>85</v>
      </c>
      <c r="AY173" s="18" t="s">
        <v>208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8" t="s">
        <v>83</v>
      </c>
      <c r="BK173" s="141">
        <f>ROUND(I173*H173,2)</f>
        <v>0</v>
      </c>
      <c r="BL173" s="18" t="s">
        <v>312</v>
      </c>
      <c r="BM173" s="140" t="s">
        <v>2956</v>
      </c>
    </row>
    <row r="174" spans="2:65" s="1" customFormat="1" x14ac:dyDescent="0.2">
      <c r="B174" s="33"/>
      <c r="D174" s="142" t="s">
        <v>216</v>
      </c>
      <c r="F174" s="143" t="s">
        <v>2957</v>
      </c>
      <c r="I174" s="144"/>
      <c r="L174" s="33"/>
      <c r="M174" s="145"/>
      <c r="T174" s="54"/>
      <c r="AT174" s="18" t="s">
        <v>216</v>
      </c>
      <c r="AU174" s="18" t="s">
        <v>85</v>
      </c>
    </row>
    <row r="175" spans="2:65" s="1" customFormat="1" ht="15.75" customHeight="1" x14ac:dyDescent="0.2">
      <c r="B175" s="33"/>
      <c r="C175" s="129" t="s">
        <v>424</v>
      </c>
      <c r="D175" s="129" t="s">
        <v>210</v>
      </c>
      <c r="E175" s="130" t="s">
        <v>2958</v>
      </c>
      <c r="F175" s="131" t="s">
        <v>2959</v>
      </c>
      <c r="G175" s="132" t="s">
        <v>307</v>
      </c>
      <c r="H175" s="133">
        <v>1</v>
      </c>
      <c r="I175" s="134"/>
      <c r="J175" s="135">
        <f>ROUND(I175*H175,2)</f>
        <v>0</v>
      </c>
      <c r="K175" s="131" t="s">
        <v>213</v>
      </c>
      <c r="L175" s="33"/>
      <c r="M175" s="136" t="s">
        <v>19</v>
      </c>
      <c r="N175" s="137" t="s">
        <v>46</v>
      </c>
      <c r="P175" s="138">
        <f>O175*H175</f>
        <v>0</v>
      </c>
      <c r="Q175" s="138">
        <v>0</v>
      </c>
      <c r="R175" s="138">
        <f>Q175*H175</f>
        <v>0</v>
      </c>
      <c r="S175" s="138">
        <v>0</v>
      </c>
      <c r="T175" s="139">
        <f>S175*H175</f>
        <v>0</v>
      </c>
      <c r="AR175" s="140" t="s">
        <v>312</v>
      </c>
      <c r="AT175" s="140" t="s">
        <v>210</v>
      </c>
      <c r="AU175" s="140" t="s">
        <v>85</v>
      </c>
      <c r="AY175" s="18" t="s">
        <v>208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8" t="s">
        <v>83</v>
      </c>
      <c r="BK175" s="141">
        <f>ROUND(I175*H175,2)</f>
        <v>0</v>
      </c>
      <c r="BL175" s="18" t="s">
        <v>312</v>
      </c>
      <c r="BM175" s="140" t="s">
        <v>2960</v>
      </c>
    </row>
    <row r="176" spans="2:65" s="1" customFormat="1" x14ac:dyDescent="0.2">
      <c r="B176" s="33"/>
      <c r="D176" s="142" t="s">
        <v>216</v>
      </c>
      <c r="F176" s="143" t="s">
        <v>2961</v>
      </c>
      <c r="I176" s="144"/>
      <c r="L176" s="33"/>
      <c r="M176" s="145"/>
      <c r="T176" s="54"/>
      <c r="AT176" s="18" t="s">
        <v>216</v>
      </c>
      <c r="AU176" s="18" t="s">
        <v>85</v>
      </c>
    </row>
    <row r="177" spans="2:65" s="1" customFormat="1" ht="15.75" customHeight="1" x14ac:dyDescent="0.2">
      <c r="B177" s="33"/>
      <c r="C177" s="129" t="s">
        <v>432</v>
      </c>
      <c r="D177" s="129" t="s">
        <v>210</v>
      </c>
      <c r="E177" s="130" t="s">
        <v>2962</v>
      </c>
      <c r="F177" s="131" t="s">
        <v>2963</v>
      </c>
      <c r="G177" s="132" t="s">
        <v>307</v>
      </c>
      <c r="H177" s="133">
        <v>1</v>
      </c>
      <c r="I177" s="134"/>
      <c r="J177" s="135">
        <f>ROUND(I177*H177,2)</f>
        <v>0</v>
      </c>
      <c r="K177" s="131" t="s">
        <v>213</v>
      </c>
      <c r="L177" s="33"/>
      <c r="M177" s="136" t="s">
        <v>19</v>
      </c>
      <c r="N177" s="137" t="s">
        <v>46</v>
      </c>
      <c r="P177" s="138">
        <f>O177*H177</f>
        <v>0</v>
      </c>
      <c r="Q177" s="138">
        <v>0</v>
      </c>
      <c r="R177" s="138">
        <f>Q177*H177</f>
        <v>0</v>
      </c>
      <c r="S177" s="138">
        <v>0</v>
      </c>
      <c r="T177" s="139">
        <f>S177*H177</f>
        <v>0</v>
      </c>
      <c r="AR177" s="140" t="s">
        <v>312</v>
      </c>
      <c r="AT177" s="140" t="s">
        <v>210</v>
      </c>
      <c r="AU177" s="140" t="s">
        <v>85</v>
      </c>
      <c r="AY177" s="18" t="s">
        <v>208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8" t="s">
        <v>83</v>
      </c>
      <c r="BK177" s="141">
        <f>ROUND(I177*H177,2)</f>
        <v>0</v>
      </c>
      <c r="BL177" s="18" t="s">
        <v>312</v>
      </c>
      <c r="BM177" s="140" t="s">
        <v>2964</v>
      </c>
    </row>
    <row r="178" spans="2:65" s="1" customFormat="1" x14ac:dyDescent="0.2">
      <c r="B178" s="33"/>
      <c r="D178" s="142" t="s">
        <v>216</v>
      </c>
      <c r="F178" s="143" t="s">
        <v>2965</v>
      </c>
      <c r="I178" s="144"/>
      <c r="L178" s="33"/>
      <c r="M178" s="145"/>
      <c r="T178" s="54"/>
      <c r="AT178" s="18" t="s">
        <v>216</v>
      </c>
      <c r="AU178" s="18" t="s">
        <v>85</v>
      </c>
    </row>
    <row r="179" spans="2:65" s="1" customFormat="1" ht="15.75" customHeight="1" x14ac:dyDescent="0.2">
      <c r="B179" s="33"/>
      <c r="C179" s="129" t="s">
        <v>437</v>
      </c>
      <c r="D179" s="129" t="s">
        <v>210</v>
      </c>
      <c r="E179" s="130" t="s">
        <v>2966</v>
      </c>
      <c r="F179" s="131" t="s">
        <v>2967</v>
      </c>
      <c r="G179" s="132" t="s">
        <v>307</v>
      </c>
      <c r="H179" s="133">
        <v>1</v>
      </c>
      <c r="I179" s="134"/>
      <c r="J179" s="135">
        <f>ROUND(I179*H179,2)</f>
        <v>0</v>
      </c>
      <c r="K179" s="131" t="s">
        <v>213</v>
      </c>
      <c r="L179" s="33"/>
      <c r="M179" s="136" t="s">
        <v>19</v>
      </c>
      <c r="N179" s="137" t="s">
        <v>46</v>
      </c>
      <c r="P179" s="138">
        <f>O179*H179</f>
        <v>0</v>
      </c>
      <c r="Q179" s="138">
        <v>0</v>
      </c>
      <c r="R179" s="138">
        <f>Q179*H179</f>
        <v>0</v>
      </c>
      <c r="S179" s="138">
        <v>0</v>
      </c>
      <c r="T179" s="139">
        <f>S179*H179</f>
        <v>0</v>
      </c>
      <c r="AR179" s="140" t="s">
        <v>312</v>
      </c>
      <c r="AT179" s="140" t="s">
        <v>210</v>
      </c>
      <c r="AU179" s="140" t="s">
        <v>85</v>
      </c>
      <c r="AY179" s="18" t="s">
        <v>208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8" t="s">
        <v>83</v>
      </c>
      <c r="BK179" s="141">
        <f>ROUND(I179*H179,2)</f>
        <v>0</v>
      </c>
      <c r="BL179" s="18" t="s">
        <v>312</v>
      </c>
      <c r="BM179" s="140" t="s">
        <v>2968</v>
      </c>
    </row>
    <row r="180" spans="2:65" s="1" customFormat="1" x14ac:dyDescent="0.2">
      <c r="B180" s="33"/>
      <c r="D180" s="142" t="s">
        <v>216</v>
      </c>
      <c r="F180" s="143" t="s">
        <v>2969</v>
      </c>
      <c r="I180" s="144"/>
      <c r="L180" s="33"/>
      <c r="M180" s="145"/>
      <c r="T180" s="54"/>
      <c r="AT180" s="18" t="s">
        <v>216</v>
      </c>
      <c r="AU180" s="18" t="s">
        <v>85</v>
      </c>
    </row>
    <row r="181" spans="2:65" s="1" customFormat="1" ht="22.25" customHeight="1" x14ac:dyDescent="0.2">
      <c r="B181" s="33"/>
      <c r="C181" s="129" t="s">
        <v>443</v>
      </c>
      <c r="D181" s="129" t="s">
        <v>210</v>
      </c>
      <c r="E181" s="130" t="s">
        <v>2970</v>
      </c>
      <c r="F181" s="131" t="s">
        <v>2971</v>
      </c>
      <c r="G181" s="132" t="s">
        <v>307</v>
      </c>
      <c r="H181" s="133">
        <v>2</v>
      </c>
      <c r="I181" s="134"/>
      <c r="J181" s="135">
        <f>ROUND(I181*H181,2)</f>
        <v>0</v>
      </c>
      <c r="K181" s="131" t="s">
        <v>213</v>
      </c>
      <c r="L181" s="33"/>
      <c r="M181" s="136" t="s">
        <v>19</v>
      </c>
      <c r="N181" s="137" t="s">
        <v>46</v>
      </c>
      <c r="P181" s="138">
        <f>O181*H181</f>
        <v>0</v>
      </c>
      <c r="Q181" s="138">
        <v>0</v>
      </c>
      <c r="R181" s="138">
        <f>Q181*H181</f>
        <v>0</v>
      </c>
      <c r="S181" s="138">
        <v>0</v>
      </c>
      <c r="T181" s="139">
        <f>S181*H181</f>
        <v>0</v>
      </c>
      <c r="AR181" s="140" t="s">
        <v>312</v>
      </c>
      <c r="AT181" s="140" t="s">
        <v>210</v>
      </c>
      <c r="AU181" s="140" t="s">
        <v>85</v>
      </c>
      <c r="AY181" s="18" t="s">
        <v>208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8" t="s">
        <v>83</v>
      </c>
      <c r="BK181" s="141">
        <f>ROUND(I181*H181,2)</f>
        <v>0</v>
      </c>
      <c r="BL181" s="18" t="s">
        <v>312</v>
      </c>
      <c r="BM181" s="140" t="s">
        <v>2972</v>
      </c>
    </row>
    <row r="182" spans="2:65" s="1" customFormat="1" x14ac:dyDescent="0.2">
      <c r="B182" s="33"/>
      <c r="D182" s="142" t="s">
        <v>216</v>
      </c>
      <c r="F182" s="143" t="s">
        <v>2973</v>
      </c>
      <c r="I182" s="144"/>
      <c r="L182" s="33"/>
      <c r="M182" s="145"/>
      <c r="T182" s="54"/>
      <c r="AT182" s="18" t="s">
        <v>216</v>
      </c>
      <c r="AU182" s="18" t="s">
        <v>85</v>
      </c>
    </row>
    <row r="183" spans="2:65" s="1" customFormat="1" ht="22.25" customHeight="1" x14ac:dyDescent="0.2">
      <c r="B183" s="33"/>
      <c r="C183" s="168" t="s">
        <v>448</v>
      </c>
      <c r="D183" s="168" t="s">
        <v>346</v>
      </c>
      <c r="E183" s="169" t="s">
        <v>2974</v>
      </c>
      <c r="F183" s="170" t="s">
        <v>2975</v>
      </c>
      <c r="G183" s="171" t="s">
        <v>307</v>
      </c>
      <c r="H183" s="172">
        <v>2</v>
      </c>
      <c r="I183" s="173"/>
      <c r="J183" s="174">
        <f>ROUND(I183*H183,2)</f>
        <v>0</v>
      </c>
      <c r="K183" s="170" t="s">
        <v>213</v>
      </c>
      <c r="L183" s="175"/>
      <c r="M183" s="176" t="s">
        <v>19</v>
      </c>
      <c r="N183" s="177" t="s">
        <v>46</v>
      </c>
      <c r="P183" s="138">
        <f>O183*H183</f>
        <v>0</v>
      </c>
      <c r="Q183" s="138">
        <v>5.0000000000000001E-4</v>
      </c>
      <c r="R183" s="138">
        <f>Q183*H183</f>
        <v>1E-3</v>
      </c>
      <c r="S183" s="138">
        <v>0</v>
      </c>
      <c r="T183" s="139">
        <f>S183*H183</f>
        <v>0</v>
      </c>
      <c r="AR183" s="140" t="s">
        <v>432</v>
      </c>
      <c r="AT183" s="140" t="s">
        <v>346</v>
      </c>
      <c r="AU183" s="140" t="s">
        <v>85</v>
      </c>
      <c r="AY183" s="18" t="s">
        <v>208</v>
      </c>
      <c r="BE183" s="141">
        <f>IF(N183="základní",J183,0)</f>
        <v>0</v>
      </c>
      <c r="BF183" s="141">
        <f>IF(N183="snížená",J183,0)</f>
        <v>0</v>
      </c>
      <c r="BG183" s="141">
        <f>IF(N183="zákl. přenesená",J183,0)</f>
        <v>0</v>
      </c>
      <c r="BH183" s="141">
        <f>IF(N183="sníž. přenesená",J183,0)</f>
        <v>0</v>
      </c>
      <c r="BI183" s="141">
        <f>IF(N183="nulová",J183,0)</f>
        <v>0</v>
      </c>
      <c r="BJ183" s="18" t="s">
        <v>83</v>
      </c>
      <c r="BK183" s="141">
        <f>ROUND(I183*H183,2)</f>
        <v>0</v>
      </c>
      <c r="BL183" s="18" t="s">
        <v>312</v>
      </c>
      <c r="BM183" s="140" t="s">
        <v>2976</v>
      </c>
    </row>
    <row r="184" spans="2:65" s="12" customFormat="1" x14ac:dyDescent="0.2">
      <c r="B184" s="146"/>
      <c r="D184" s="147" t="s">
        <v>218</v>
      </c>
      <c r="E184" s="148" t="s">
        <v>19</v>
      </c>
      <c r="F184" s="149" t="s">
        <v>2891</v>
      </c>
      <c r="H184" s="148" t="s">
        <v>19</v>
      </c>
      <c r="I184" s="150"/>
      <c r="L184" s="146"/>
      <c r="M184" s="151"/>
      <c r="T184" s="152"/>
      <c r="AT184" s="148" t="s">
        <v>218</v>
      </c>
      <c r="AU184" s="148" t="s">
        <v>85</v>
      </c>
      <c r="AV184" s="12" t="s">
        <v>83</v>
      </c>
      <c r="AW184" s="12" t="s">
        <v>35</v>
      </c>
      <c r="AX184" s="12" t="s">
        <v>75</v>
      </c>
      <c r="AY184" s="148" t="s">
        <v>208</v>
      </c>
    </row>
    <row r="185" spans="2:65" s="13" customFormat="1" x14ac:dyDescent="0.2">
      <c r="B185" s="153"/>
      <c r="D185" s="147" t="s">
        <v>218</v>
      </c>
      <c r="E185" s="154" t="s">
        <v>19</v>
      </c>
      <c r="F185" s="155" t="s">
        <v>672</v>
      </c>
      <c r="H185" s="156">
        <v>2</v>
      </c>
      <c r="I185" s="157"/>
      <c r="L185" s="153"/>
      <c r="M185" s="158"/>
      <c r="T185" s="159"/>
      <c r="AT185" s="154" t="s">
        <v>218</v>
      </c>
      <c r="AU185" s="154" t="s">
        <v>85</v>
      </c>
      <c r="AV185" s="13" t="s">
        <v>85</v>
      </c>
      <c r="AW185" s="13" t="s">
        <v>35</v>
      </c>
      <c r="AX185" s="13" t="s">
        <v>75</v>
      </c>
      <c r="AY185" s="154" t="s">
        <v>208</v>
      </c>
    </row>
    <row r="186" spans="2:65" s="14" customFormat="1" x14ac:dyDescent="0.2">
      <c r="B186" s="160"/>
      <c r="D186" s="147" t="s">
        <v>218</v>
      </c>
      <c r="E186" s="161" t="s">
        <v>19</v>
      </c>
      <c r="F186" s="162" t="s">
        <v>221</v>
      </c>
      <c r="H186" s="163">
        <v>2</v>
      </c>
      <c r="I186" s="164"/>
      <c r="L186" s="160"/>
      <c r="M186" s="165"/>
      <c r="T186" s="166"/>
      <c r="AT186" s="161" t="s">
        <v>218</v>
      </c>
      <c r="AU186" s="161" t="s">
        <v>85</v>
      </c>
      <c r="AV186" s="14" t="s">
        <v>214</v>
      </c>
      <c r="AW186" s="14" t="s">
        <v>35</v>
      </c>
      <c r="AX186" s="14" t="s">
        <v>83</v>
      </c>
      <c r="AY186" s="161" t="s">
        <v>208</v>
      </c>
    </row>
    <row r="187" spans="2:65" s="1" customFormat="1" ht="15.75" customHeight="1" x14ac:dyDescent="0.2">
      <c r="B187" s="33"/>
      <c r="C187" s="129" t="s">
        <v>454</v>
      </c>
      <c r="D187" s="129" t="s">
        <v>210</v>
      </c>
      <c r="E187" s="130" t="s">
        <v>2772</v>
      </c>
      <c r="F187" s="131" t="s">
        <v>2380</v>
      </c>
      <c r="G187" s="132" t="s">
        <v>307</v>
      </c>
      <c r="H187" s="133">
        <v>1</v>
      </c>
      <c r="I187" s="134"/>
      <c r="J187" s="135">
        <f>ROUND(I187*H187,2)</f>
        <v>0</v>
      </c>
      <c r="K187" s="131" t="s">
        <v>19</v>
      </c>
      <c r="L187" s="33"/>
      <c r="M187" s="136" t="s">
        <v>19</v>
      </c>
      <c r="N187" s="137" t="s">
        <v>46</v>
      </c>
      <c r="P187" s="138">
        <f>O187*H187</f>
        <v>0</v>
      </c>
      <c r="Q187" s="138">
        <v>0</v>
      </c>
      <c r="R187" s="138">
        <f>Q187*H187</f>
        <v>0</v>
      </c>
      <c r="S187" s="138">
        <v>1</v>
      </c>
      <c r="T187" s="139">
        <f>S187*H187</f>
        <v>1</v>
      </c>
      <c r="AR187" s="140" t="s">
        <v>312</v>
      </c>
      <c r="AT187" s="140" t="s">
        <v>210</v>
      </c>
      <c r="AU187" s="140" t="s">
        <v>85</v>
      </c>
      <c r="AY187" s="18" t="s">
        <v>208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8" t="s">
        <v>83</v>
      </c>
      <c r="BK187" s="141">
        <f>ROUND(I187*H187,2)</f>
        <v>0</v>
      </c>
      <c r="BL187" s="18" t="s">
        <v>312</v>
      </c>
      <c r="BM187" s="140" t="s">
        <v>2977</v>
      </c>
    </row>
    <row r="188" spans="2:65" s="1" customFormat="1" ht="15.75" customHeight="1" x14ac:dyDescent="0.2">
      <c r="B188" s="33"/>
      <c r="C188" s="129" t="s">
        <v>461</v>
      </c>
      <c r="D188" s="129" t="s">
        <v>210</v>
      </c>
      <c r="E188" s="130" t="s">
        <v>2978</v>
      </c>
      <c r="F188" s="131" t="s">
        <v>2979</v>
      </c>
      <c r="G188" s="132" t="s">
        <v>307</v>
      </c>
      <c r="H188" s="133">
        <v>1</v>
      </c>
      <c r="I188" s="134"/>
      <c r="J188" s="135">
        <f>ROUND(I188*H188,2)</f>
        <v>0</v>
      </c>
      <c r="K188" s="131" t="s">
        <v>19</v>
      </c>
      <c r="L188" s="33"/>
      <c r="M188" s="136" t="s">
        <v>19</v>
      </c>
      <c r="N188" s="137" t="s">
        <v>46</v>
      </c>
      <c r="P188" s="138">
        <f>O188*H188</f>
        <v>0</v>
      </c>
      <c r="Q188" s="138">
        <v>0</v>
      </c>
      <c r="R188" s="138">
        <f>Q188*H188</f>
        <v>0</v>
      </c>
      <c r="S188" s="138">
        <v>0</v>
      </c>
      <c r="T188" s="139">
        <f>S188*H188</f>
        <v>0</v>
      </c>
      <c r="AR188" s="140" t="s">
        <v>312</v>
      </c>
      <c r="AT188" s="140" t="s">
        <v>210</v>
      </c>
      <c r="AU188" s="140" t="s">
        <v>85</v>
      </c>
      <c r="AY188" s="18" t="s">
        <v>208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8" t="s">
        <v>83</v>
      </c>
      <c r="BK188" s="141">
        <f>ROUND(I188*H188,2)</f>
        <v>0</v>
      </c>
      <c r="BL188" s="18" t="s">
        <v>312</v>
      </c>
      <c r="BM188" s="140" t="s">
        <v>2980</v>
      </c>
    </row>
    <row r="189" spans="2:65" s="1" customFormat="1" ht="24.75" customHeight="1" x14ac:dyDescent="0.2">
      <c r="B189" s="33"/>
      <c r="C189" s="129" t="s">
        <v>466</v>
      </c>
      <c r="D189" s="129" t="s">
        <v>210</v>
      </c>
      <c r="E189" s="130" t="s">
        <v>2716</v>
      </c>
      <c r="F189" s="131" t="s">
        <v>2717</v>
      </c>
      <c r="G189" s="132" t="s">
        <v>264</v>
      </c>
      <c r="H189" s="133">
        <v>3.7999999999999999E-2</v>
      </c>
      <c r="I189" s="134"/>
      <c r="J189" s="135">
        <f>ROUND(I189*H189,2)</f>
        <v>0</v>
      </c>
      <c r="K189" s="131" t="s">
        <v>213</v>
      </c>
      <c r="L189" s="33"/>
      <c r="M189" s="136" t="s">
        <v>19</v>
      </c>
      <c r="N189" s="137" t="s">
        <v>46</v>
      </c>
      <c r="P189" s="138">
        <f>O189*H189</f>
        <v>0</v>
      </c>
      <c r="Q189" s="138">
        <v>0</v>
      </c>
      <c r="R189" s="138">
        <f>Q189*H189</f>
        <v>0</v>
      </c>
      <c r="S189" s="138">
        <v>0</v>
      </c>
      <c r="T189" s="139">
        <f>S189*H189</f>
        <v>0</v>
      </c>
      <c r="AR189" s="140" t="s">
        <v>312</v>
      </c>
      <c r="AT189" s="140" t="s">
        <v>210</v>
      </c>
      <c r="AU189" s="140" t="s">
        <v>85</v>
      </c>
      <c r="AY189" s="18" t="s">
        <v>208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18" t="s">
        <v>83</v>
      </c>
      <c r="BK189" s="141">
        <f>ROUND(I189*H189,2)</f>
        <v>0</v>
      </c>
      <c r="BL189" s="18" t="s">
        <v>312</v>
      </c>
      <c r="BM189" s="140" t="s">
        <v>2981</v>
      </c>
    </row>
    <row r="190" spans="2:65" s="1" customFormat="1" x14ac:dyDescent="0.2">
      <c r="B190" s="33"/>
      <c r="D190" s="142" t="s">
        <v>216</v>
      </c>
      <c r="F190" s="143" t="s">
        <v>2719</v>
      </c>
      <c r="I190" s="144"/>
      <c r="L190" s="33"/>
      <c r="M190" s="145"/>
      <c r="T190" s="54"/>
      <c r="AT190" s="18" t="s">
        <v>216</v>
      </c>
      <c r="AU190" s="18" t="s">
        <v>85</v>
      </c>
    </row>
    <row r="191" spans="2:65" s="11" customFormat="1" ht="25.9" customHeight="1" x14ac:dyDescent="0.35">
      <c r="B191" s="117"/>
      <c r="D191" s="118" t="s">
        <v>74</v>
      </c>
      <c r="E191" s="119" t="s">
        <v>2720</v>
      </c>
      <c r="F191" s="119" t="s">
        <v>2721</v>
      </c>
      <c r="I191" s="120"/>
      <c r="J191" s="121">
        <f>BK191</f>
        <v>0</v>
      </c>
      <c r="L191" s="117"/>
      <c r="M191" s="122"/>
      <c r="P191" s="123">
        <f>SUM(P192:P194)</f>
        <v>0</v>
      </c>
      <c r="R191" s="123">
        <f>SUM(R192:R194)</f>
        <v>0</v>
      </c>
      <c r="T191" s="124">
        <f>SUM(T192:T194)</f>
        <v>0</v>
      </c>
      <c r="AR191" s="118" t="s">
        <v>214</v>
      </c>
      <c r="AT191" s="125" t="s">
        <v>74</v>
      </c>
      <c r="AU191" s="125" t="s">
        <v>75</v>
      </c>
      <c r="AY191" s="118" t="s">
        <v>208</v>
      </c>
      <c r="BK191" s="126">
        <f>SUM(BK192:BK194)</f>
        <v>0</v>
      </c>
    </row>
    <row r="192" spans="2:65" s="1" customFormat="1" ht="15.75" customHeight="1" x14ac:dyDescent="0.2">
      <c r="B192" s="33"/>
      <c r="C192" s="129" t="s">
        <v>472</v>
      </c>
      <c r="D192" s="129" t="s">
        <v>210</v>
      </c>
      <c r="E192" s="130" t="s">
        <v>2722</v>
      </c>
      <c r="F192" s="131" t="s">
        <v>2723</v>
      </c>
      <c r="G192" s="132" t="s">
        <v>2724</v>
      </c>
      <c r="H192" s="133">
        <v>10</v>
      </c>
      <c r="I192" s="134"/>
      <c r="J192" s="135">
        <f>ROUND(I192*H192,2)</f>
        <v>0</v>
      </c>
      <c r="K192" s="131" t="s">
        <v>213</v>
      </c>
      <c r="L192" s="33"/>
      <c r="M192" s="136" t="s">
        <v>19</v>
      </c>
      <c r="N192" s="137" t="s">
        <v>46</v>
      </c>
      <c r="P192" s="138">
        <f>O192*H192</f>
        <v>0</v>
      </c>
      <c r="Q192" s="138">
        <v>0</v>
      </c>
      <c r="R192" s="138">
        <f>Q192*H192</f>
        <v>0</v>
      </c>
      <c r="S192" s="138">
        <v>0</v>
      </c>
      <c r="T192" s="139">
        <f>S192*H192</f>
        <v>0</v>
      </c>
      <c r="AR192" s="140" t="s">
        <v>2725</v>
      </c>
      <c r="AT192" s="140" t="s">
        <v>210</v>
      </c>
      <c r="AU192" s="140" t="s">
        <v>83</v>
      </c>
      <c r="AY192" s="18" t="s">
        <v>208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8" t="s">
        <v>83</v>
      </c>
      <c r="BK192" s="141">
        <f>ROUND(I192*H192,2)</f>
        <v>0</v>
      </c>
      <c r="BL192" s="18" t="s">
        <v>2725</v>
      </c>
      <c r="BM192" s="140" t="s">
        <v>2982</v>
      </c>
    </row>
    <row r="193" spans="2:65" s="1" customFormat="1" x14ac:dyDescent="0.2">
      <c r="B193" s="33"/>
      <c r="D193" s="142" t="s">
        <v>216</v>
      </c>
      <c r="F193" s="143" t="s">
        <v>2727</v>
      </c>
      <c r="I193" s="144"/>
      <c r="L193" s="33"/>
      <c r="M193" s="145"/>
      <c r="T193" s="54"/>
      <c r="AT193" s="18" t="s">
        <v>216</v>
      </c>
      <c r="AU193" s="18" t="s">
        <v>83</v>
      </c>
    </row>
    <row r="194" spans="2:65" s="1" customFormat="1" ht="18" x14ac:dyDescent="0.2">
      <c r="B194" s="33"/>
      <c r="D194" s="147" t="s">
        <v>297</v>
      </c>
      <c r="F194" s="167" t="s">
        <v>2728</v>
      </c>
      <c r="I194" s="144"/>
      <c r="L194" s="33"/>
      <c r="M194" s="145"/>
      <c r="T194" s="54"/>
      <c r="AT194" s="18" t="s">
        <v>297</v>
      </c>
      <c r="AU194" s="18" t="s">
        <v>83</v>
      </c>
    </row>
    <row r="195" spans="2:65" s="11" customFormat="1" ht="25.9" customHeight="1" x14ac:dyDescent="0.35">
      <c r="B195" s="117"/>
      <c r="D195" s="118" t="s">
        <v>74</v>
      </c>
      <c r="E195" s="119" t="s">
        <v>2150</v>
      </c>
      <c r="F195" s="119" t="s">
        <v>2151</v>
      </c>
      <c r="I195" s="120"/>
      <c r="J195" s="121">
        <f>BK195</f>
        <v>0</v>
      </c>
      <c r="L195" s="117"/>
      <c r="M195" s="122"/>
      <c r="P195" s="123">
        <f>P196+P202</f>
        <v>0</v>
      </c>
      <c r="R195" s="123">
        <f>R196+R202</f>
        <v>0</v>
      </c>
      <c r="T195" s="124">
        <f>T196+T202</f>
        <v>0</v>
      </c>
      <c r="AR195" s="118" t="s">
        <v>240</v>
      </c>
      <c r="AT195" s="125" t="s">
        <v>74</v>
      </c>
      <c r="AU195" s="125" t="s">
        <v>75</v>
      </c>
      <c r="AY195" s="118" t="s">
        <v>208</v>
      </c>
      <c r="BK195" s="126">
        <f>BK196+BK202</f>
        <v>0</v>
      </c>
    </row>
    <row r="196" spans="2:65" s="11" customFormat="1" ht="22.75" customHeight="1" x14ac:dyDescent="0.25">
      <c r="B196" s="117"/>
      <c r="D196" s="118" t="s">
        <v>74</v>
      </c>
      <c r="E196" s="127" t="s">
        <v>2729</v>
      </c>
      <c r="F196" s="127" t="s">
        <v>2730</v>
      </c>
      <c r="I196" s="120"/>
      <c r="J196" s="128">
        <f>BK196</f>
        <v>0</v>
      </c>
      <c r="L196" s="117"/>
      <c r="M196" s="122"/>
      <c r="P196" s="123">
        <f>SUM(P197:P201)</f>
        <v>0</v>
      </c>
      <c r="R196" s="123">
        <f>SUM(R197:R201)</f>
        <v>0</v>
      </c>
      <c r="T196" s="124">
        <f>SUM(T197:T201)</f>
        <v>0</v>
      </c>
      <c r="AR196" s="118" t="s">
        <v>240</v>
      </c>
      <c r="AT196" s="125" t="s">
        <v>74</v>
      </c>
      <c r="AU196" s="125" t="s">
        <v>83</v>
      </c>
      <c r="AY196" s="118" t="s">
        <v>208</v>
      </c>
      <c r="BK196" s="126">
        <f>SUM(BK197:BK201)</f>
        <v>0</v>
      </c>
    </row>
    <row r="197" spans="2:65" s="1" customFormat="1" ht="15.75" customHeight="1" x14ac:dyDescent="0.2">
      <c r="B197" s="33"/>
      <c r="C197" s="129" t="s">
        <v>480</v>
      </c>
      <c r="D197" s="129" t="s">
        <v>210</v>
      </c>
      <c r="E197" s="130" t="s">
        <v>2731</v>
      </c>
      <c r="F197" s="131" t="s">
        <v>2732</v>
      </c>
      <c r="G197" s="132" t="s">
        <v>307</v>
      </c>
      <c r="H197" s="133">
        <v>1</v>
      </c>
      <c r="I197" s="134"/>
      <c r="J197" s="135">
        <f>ROUND(I197*H197,2)</f>
        <v>0</v>
      </c>
      <c r="K197" s="131" t="s">
        <v>213</v>
      </c>
      <c r="L197" s="33"/>
      <c r="M197" s="136" t="s">
        <v>19</v>
      </c>
      <c r="N197" s="137" t="s">
        <v>46</v>
      </c>
      <c r="P197" s="138">
        <f>O197*H197</f>
        <v>0</v>
      </c>
      <c r="Q197" s="138">
        <v>0</v>
      </c>
      <c r="R197" s="138">
        <f>Q197*H197</f>
        <v>0</v>
      </c>
      <c r="S197" s="138">
        <v>0</v>
      </c>
      <c r="T197" s="139">
        <f>S197*H197</f>
        <v>0</v>
      </c>
      <c r="AR197" s="140" t="s">
        <v>2156</v>
      </c>
      <c r="AT197" s="140" t="s">
        <v>210</v>
      </c>
      <c r="AU197" s="140" t="s">
        <v>85</v>
      </c>
      <c r="AY197" s="18" t="s">
        <v>208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8" t="s">
        <v>83</v>
      </c>
      <c r="BK197" s="141">
        <f>ROUND(I197*H197,2)</f>
        <v>0</v>
      </c>
      <c r="BL197" s="18" t="s">
        <v>2156</v>
      </c>
      <c r="BM197" s="140" t="s">
        <v>2983</v>
      </c>
    </row>
    <row r="198" spans="2:65" s="1" customFormat="1" x14ac:dyDescent="0.2">
      <c r="B198" s="33"/>
      <c r="D198" s="142" t="s">
        <v>216</v>
      </c>
      <c r="F198" s="143" t="s">
        <v>2734</v>
      </c>
      <c r="I198" s="144"/>
      <c r="L198" s="33"/>
      <c r="M198" s="145"/>
      <c r="T198" s="54"/>
      <c r="AT198" s="18" t="s">
        <v>216</v>
      </c>
      <c r="AU198" s="18" t="s">
        <v>85</v>
      </c>
    </row>
    <row r="199" spans="2:65" s="1" customFormat="1" ht="15.75" customHeight="1" x14ac:dyDescent="0.2">
      <c r="B199" s="33"/>
      <c r="C199" s="129" t="s">
        <v>487</v>
      </c>
      <c r="D199" s="129" t="s">
        <v>210</v>
      </c>
      <c r="E199" s="130" t="s">
        <v>2735</v>
      </c>
      <c r="F199" s="131" t="s">
        <v>2736</v>
      </c>
      <c r="G199" s="132" t="s">
        <v>307</v>
      </c>
      <c r="H199" s="133">
        <v>1</v>
      </c>
      <c r="I199" s="134"/>
      <c r="J199" s="135">
        <f>ROUND(I199*H199,2)</f>
        <v>0</v>
      </c>
      <c r="K199" s="131" t="s">
        <v>213</v>
      </c>
      <c r="L199" s="33"/>
      <c r="M199" s="136" t="s">
        <v>19</v>
      </c>
      <c r="N199" s="137" t="s">
        <v>46</v>
      </c>
      <c r="P199" s="138">
        <f>O199*H199</f>
        <v>0</v>
      </c>
      <c r="Q199" s="138">
        <v>0</v>
      </c>
      <c r="R199" s="138">
        <f>Q199*H199</f>
        <v>0</v>
      </c>
      <c r="S199" s="138">
        <v>0</v>
      </c>
      <c r="T199" s="139">
        <f>S199*H199</f>
        <v>0</v>
      </c>
      <c r="AR199" s="140" t="s">
        <v>2156</v>
      </c>
      <c r="AT199" s="140" t="s">
        <v>210</v>
      </c>
      <c r="AU199" s="140" t="s">
        <v>85</v>
      </c>
      <c r="AY199" s="18" t="s">
        <v>208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8" t="s">
        <v>83</v>
      </c>
      <c r="BK199" s="141">
        <f>ROUND(I199*H199,2)</f>
        <v>0</v>
      </c>
      <c r="BL199" s="18" t="s">
        <v>2156</v>
      </c>
      <c r="BM199" s="140" t="s">
        <v>2984</v>
      </c>
    </row>
    <row r="200" spans="2:65" s="1" customFormat="1" x14ac:dyDescent="0.2">
      <c r="B200" s="33"/>
      <c r="D200" s="142" t="s">
        <v>216</v>
      </c>
      <c r="F200" s="143" t="s">
        <v>2738</v>
      </c>
      <c r="I200" s="144"/>
      <c r="L200" s="33"/>
      <c r="M200" s="145"/>
      <c r="T200" s="54"/>
      <c r="AT200" s="18" t="s">
        <v>216</v>
      </c>
      <c r="AU200" s="18" t="s">
        <v>85</v>
      </c>
    </row>
    <row r="201" spans="2:65" s="1" customFormat="1" ht="18" x14ac:dyDescent="0.2">
      <c r="B201" s="33"/>
      <c r="D201" s="147" t="s">
        <v>297</v>
      </c>
      <c r="F201" s="167" t="s">
        <v>2739</v>
      </c>
      <c r="I201" s="144"/>
      <c r="L201" s="33"/>
      <c r="M201" s="145"/>
      <c r="T201" s="54"/>
      <c r="AT201" s="18" t="s">
        <v>297</v>
      </c>
      <c r="AU201" s="18" t="s">
        <v>85</v>
      </c>
    </row>
    <row r="202" spans="2:65" s="11" customFormat="1" ht="22.75" customHeight="1" x14ac:dyDescent="0.25">
      <c r="B202" s="117"/>
      <c r="D202" s="118" t="s">
        <v>74</v>
      </c>
      <c r="E202" s="127" t="s">
        <v>2152</v>
      </c>
      <c r="F202" s="127" t="s">
        <v>2153</v>
      </c>
      <c r="I202" s="120"/>
      <c r="J202" s="128">
        <f>BK202</f>
        <v>0</v>
      </c>
      <c r="L202" s="117"/>
      <c r="M202" s="122"/>
      <c r="P202" s="123">
        <f>SUM(P203:P204)</f>
        <v>0</v>
      </c>
      <c r="R202" s="123">
        <f>SUM(R203:R204)</f>
        <v>0</v>
      </c>
      <c r="T202" s="124">
        <f>SUM(T203:T204)</f>
        <v>0</v>
      </c>
      <c r="AR202" s="118" t="s">
        <v>240</v>
      </c>
      <c r="AT202" s="125" t="s">
        <v>74</v>
      </c>
      <c r="AU202" s="125" t="s">
        <v>83</v>
      </c>
      <c r="AY202" s="118" t="s">
        <v>208</v>
      </c>
      <c r="BK202" s="126">
        <f>SUM(BK203:BK204)</f>
        <v>0</v>
      </c>
    </row>
    <row r="203" spans="2:65" s="1" customFormat="1" ht="15.75" customHeight="1" x14ac:dyDescent="0.2">
      <c r="B203" s="33"/>
      <c r="C203" s="129" t="s">
        <v>511</v>
      </c>
      <c r="D203" s="129" t="s">
        <v>210</v>
      </c>
      <c r="E203" s="130" t="s">
        <v>2745</v>
      </c>
      <c r="F203" s="131" t="s">
        <v>2746</v>
      </c>
      <c r="G203" s="132" t="s">
        <v>2724</v>
      </c>
      <c r="H203" s="133">
        <v>10</v>
      </c>
      <c r="I203" s="134"/>
      <c r="J203" s="135">
        <f>ROUND(I203*H203,2)</f>
        <v>0</v>
      </c>
      <c r="K203" s="131" t="s">
        <v>213</v>
      </c>
      <c r="L203" s="33"/>
      <c r="M203" s="136" t="s">
        <v>19</v>
      </c>
      <c r="N203" s="137" t="s">
        <v>46</v>
      </c>
      <c r="P203" s="138">
        <f>O203*H203</f>
        <v>0</v>
      </c>
      <c r="Q203" s="138">
        <v>0</v>
      </c>
      <c r="R203" s="138">
        <f>Q203*H203</f>
        <v>0</v>
      </c>
      <c r="S203" s="138">
        <v>0</v>
      </c>
      <c r="T203" s="139">
        <f>S203*H203</f>
        <v>0</v>
      </c>
      <c r="AR203" s="140" t="s">
        <v>2156</v>
      </c>
      <c r="AT203" s="140" t="s">
        <v>210</v>
      </c>
      <c r="AU203" s="140" t="s">
        <v>85</v>
      </c>
      <c r="AY203" s="18" t="s">
        <v>208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8" t="s">
        <v>83</v>
      </c>
      <c r="BK203" s="141">
        <f>ROUND(I203*H203,2)</f>
        <v>0</v>
      </c>
      <c r="BL203" s="18" t="s">
        <v>2156</v>
      </c>
      <c r="BM203" s="140" t="s">
        <v>2985</v>
      </c>
    </row>
    <row r="204" spans="2:65" s="1" customFormat="1" x14ac:dyDescent="0.2">
      <c r="B204" s="33"/>
      <c r="D204" s="142" t="s">
        <v>216</v>
      </c>
      <c r="F204" s="143" t="s">
        <v>2748</v>
      </c>
      <c r="I204" s="144"/>
      <c r="L204" s="33"/>
      <c r="M204" s="188"/>
      <c r="N204" s="189"/>
      <c r="O204" s="189"/>
      <c r="P204" s="189"/>
      <c r="Q204" s="189"/>
      <c r="R204" s="189"/>
      <c r="S204" s="189"/>
      <c r="T204" s="190"/>
      <c r="AT204" s="18" t="s">
        <v>216</v>
      </c>
      <c r="AU204" s="18" t="s">
        <v>85</v>
      </c>
    </row>
    <row r="205" spans="2:65" s="1" customFormat="1" ht="6.9" customHeight="1" x14ac:dyDescent="0.2">
      <c r="B205" s="42"/>
      <c r="C205" s="43"/>
      <c r="D205" s="43"/>
      <c r="E205" s="43"/>
      <c r="F205" s="43"/>
      <c r="G205" s="43"/>
      <c r="H205" s="43"/>
      <c r="I205" s="43"/>
      <c r="J205" s="43"/>
      <c r="K205" s="43"/>
      <c r="L205" s="33"/>
    </row>
  </sheetData>
  <sheetProtection algorithmName="SHA-512" hashValue="To+WRVQqoflVscqM3LzUCBLXyy3BCVUtiGhmp9uXccRNJ9YOKDDmXN2WDiI8euWe3aGjjw5WYU4d3j1g+dbTwA==" saltValue="wQ+6+fEkWbPiTqc4i9U8aCZZ5EQ1yVGsAorGNtT+Q2Xv6CX1/+7+1lKTWxaqxvhOykYG5GuLLy6bPdzjl9GMmA==" spinCount="100000" sheet="1" objects="1" scenarios="1" formatColumns="0" formatRows="0" autoFilter="0"/>
  <autoFilter ref="C90:K204" xr:uid="{00000000-0009-0000-0000-000007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700-000000000000}"/>
    <hyperlink ref="F101" r:id="rId2" xr:uid="{00000000-0004-0000-0700-000001000000}"/>
    <hyperlink ref="F103" r:id="rId3" xr:uid="{00000000-0004-0000-0700-000002000000}"/>
    <hyperlink ref="F105" r:id="rId4" xr:uid="{00000000-0004-0000-0700-000003000000}"/>
    <hyperlink ref="F107" r:id="rId5" xr:uid="{00000000-0004-0000-0700-000004000000}"/>
    <hyperlink ref="F110" r:id="rId6" xr:uid="{00000000-0004-0000-0700-000005000000}"/>
    <hyperlink ref="F112" r:id="rId7" xr:uid="{00000000-0004-0000-0700-000006000000}"/>
    <hyperlink ref="F114" r:id="rId8" xr:uid="{00000000-0004-0000-0700-000007000000}"/>
    <hyperlink ref="F117" r:id="rId9" xr:uid="{00000000-0004-0000-0700-000008000000}"/>
    <hyperlink ref="F120" r:id="rId10" xr:uid="{00000000-0004-0000-0700-000009000000}"/>
    <hyperlink ref="F124" r:id="rId11" xr:uid="{00000000-0004-0000-0700-00000A000000}"/>
    <hyperlink ref="F127" r:id="rId12" xr:uid="{00000000-0004-0000-0700-00000B000000}"/>
    <hyperlink ref="F134" r:id="rId13" xr:uid="{00000000-0004-0000-0700-00000C000000}"/>
    <hyperlink ref="F141" r:id="rId14" xr:uid="{00000000-0004-0000-0700-00000D000000}"/>
    <hyperlink ref="F147" r:id="rId15" xr:uid="{00000000-0004-0000-0700-00000E000000}"/>
    <hyperlink ref="F150" r:id="rId16" xr:uid="{00000000-0004-0000-0700-00000F000000}"/>
    <hyperlink ref="F153" r:id="rId17" xr:uid="{00000000-0004-0000-0700-000010000000}"/>
    <hyperlink ref="F161" r:id="rId18" xr:uid="{00000000-0004-0000-0700-000011000000}"/>
    <hyperlink ref="F167" r:id="rId19" xr:uid="{00000000-0004-0000-0700-000012000000}"/>
    <hyperlink ref="F170" r:id="rId20" xr:uid="{00000000-0004-0000-0700-000013000000}"/>
    <hyperlink ref="F172" r:id="rId21" xr:uid="{00000000-0004-0000-0700-000014000000}"/>
    <hyperlink ref="F174" r:id="rId22" xr:uid="{00000000-0004-0000-0700-000015000000}"/>
    <hyperlink ref="F176" r:id="rId23" xr:uid="{00000000-0004-0000-0700-000016000000}"/>
    <hyperlink ref="F178" r:id="rId24" xr:uid="{00000000-0004-0000-0700-000017000000}"/>
    <hyperlink ref="F180" r:id="rId25" xr:uid="{00000000-0004-0000-0700-000018000000}"/>
    <hyperlink ref="F182" r:id="rId26" xr:uid="{00000000-0004-0000-0700-000019000000}"/>
    <hyperlink ref="F190" r:id="rId27" xr:uid="{00000000-0004-0000-0700-00001A000000}"/>
    <hyperlink ref="F193" r:id="rId28" xr:uid="{00000000-0004-0000-0700-00001B000000}"/>
    <hyperlink ref="F198" r:id="rId29" xr:uid="{00000000-0004-0000-0700-00001C000000}"/>
    <hyperlink ref="F200" r:id="rId30" xr:uid="{00000000-0004-0000-0700-00001D000000}"/>
    <hyperlink ref="F204" r:id="rId31" xr:uid="{00000000-0004-0000-0700-00001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01"/>
  <sheetViews>
    <sheetView showGridLines="0" workbookViewId="0"/>
  </sheetViews>
  <sheetFormatPr defaultRowHeight="10" x14ac:dyDescent="0.2"/>
  <cols>
    <col min="1" max="1" width="8.109375" customWidth="1"/>
    <col min="2" max="2" width="1.109375" customWidth="1"/>
    <col min="3" max="3" width="4.109375" customWidth="1"/>
    <col min="4" max="4" width="4.33203125" customWidth="1"/>
    <col min="5" max="5" width="16.88671875" customWidth="1"/>
    <col min="6" max="6" width="99" customWidth="1"/>
    <col min="7" max="7" width="7.33203125" customWidth="1"/>
    <col min="8" max="8" width="13.6640625" customWidth="1"/>
    <col min="9" max="9" width="15.44140625" customWidth="1"/>
    <col min="10" max="11" width="21.88671875" customWidth="1"/>
    <col min="12" max="12" width="9.109375" customWidth="1"/>
    <col min="13" max="13" width="10.5546875" hidden="1" customWidth="1"/>
    <col min="14" max="14" width="9.109375" hidden="1"/>
    <col min="15" max="20" width="13.88671875" hidden="1" customWidth="1"/>
    <col min="21" max="21" width="16" hidden="1" customWidth="1"/>
    <col min="22" max="22" width="12.109375" customWidth="1"/>
    <col min="23" max="23" width="16" customWidth="1"/>
    <col min="24" max="24" width="12.109375" customWidth="1"/>
    <col min="25" max="25" width="14.6640625" customWidth="1"/>
    <col min="26" max="26" width="10.88671875" customWidth="1"/>
    <col min="27" max="27" width="14.6640625" customWidth="1"/>
    <col min="28" max="28" width="16" customWidth="1"/>
    <col min="29" max="29" width="10.88671875" customWidth="1"/>
    <col min="30" max="30" width="14.6640625" customWidth="1"/>
    <col min="31" max="31" width="16" customWidth="1"/>
    <col min="44" max="65" width="9.109375" hidden="1"/>
  </cols>
  <sheetData>
    <row r="2" spans="2:46" ht="37" customHeight="1" x14ac:dyDescent="0.2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8" t="s">
        <v>106</v>
      </c>
    </row>
    <row r="3" spans="2:46" ht="6.9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2:46" ht="24.9" customHeight="1" x14ac:dyDescent="0.2">
      <c r="B4" s="21"/>
      <c r="D4" s="22" t="s">
        <v>114</v>
      </c>
      <c r="L4" s="21"/>
      <c r="M4" s="87" t="s">
        <v>10</v>
      </c>
      <c r="AT4" s="18" t="s">
        <v>4</v>
      </c>
    </row>
    <row r="5" spans="2:46" ht="6.9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5.75" customHeight="1" x14ac:dyDescent="0.2">
      <c r="B7" s="21"/>
      <c r="E7" s="322" t="str">
        <f>'Rekapitulace stavby'!K6</f>
        <v>Informační centrum - Kostelní 18, Ústí nad Orlicí</v>
      </c>
      <c r="F7" s="323"/>
      <c r="G7" s="323"/>
      <c r="H7" s="323"/>
      <c r="L7" s="21"/>
    </row>
    <row r="8" spans="2:46" s="1" customFormat="1" ht="12" customHeight="1" x14ac:dyDescent="0.2">
      <c r="B8" s="33"/>
      <c r="D8" s="28" t="s">
        <v>129</v>
      </c>
      <c r="L8" s="33"/>
    </row>
    <row r="9" spans="2:46" s="1" customFormat="1" ht="15.75" customHeight="1" x14ac:dyDescent="0.2">
      <c r="B9" s="33"/>
      <c r="E9" s="312" t="s">
        <v>2988</v>
      </c>
      <c r="F9" s="321"/>
      <c r="G9" s="321"/>
      <c r="H9" s="321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 x14ac:dyDescent="0.2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Vyplň údaj</v>
      </c>
      <c r="L12" s="33"/>
    </row>
    <row r="13" spans="2:46" s="1" customFormat="1" ht="10.75" customHeight="1" x14ac:dyDescent="0.2">
      <c r="B13" s="33"/>
      <c r="L13" s="33"/>
    </row>
    <row r="14" spans="2:46" s="1" customFormat="1" ht="12" customHeight="1" x14ac:dyDescent="0.2">
      <c r="B14" s="33"/>
      <c r="D14" s="28" t="s">
        <v>24</v>
      </c>
      <c r="I14" s="28" t="s">
        <v>25</v>
      </c>
      <c r="J14" s="26" t="s">
        <v>26</v>
      </c>
      <c r="L14" s="33"/>
    </row>
    <row r="15" spans="2:46" s="1" customFormat="1" ht="18" customHeight="1" x14ac:dyDescent="0.2">
      <c r="B15" s="33"/>
      <c r="E15" s="26" t="s">
        <v>27</v>
      </c>
      <c r="I15" s="28" t="s">
        <v>28</v>
      </c>
      <c r="J15" s="26" t="s">
        <v>29</v>
      </c>
      <c r="L15" s="33"/>
    </row>
    <row r="16" spans="2:46" s="1" customFormat="1" ht="6.9" customHeight="1" x14ac:dyDescent="0.2">
      <c r="B16" s="33"/>
      <c r="L16" s="33"/>
    </row>
    <row r="17" spans="2:12" s="1" customFormat="1" ht="12" customHeight="1" x14ac:dyDescent="0.2">
      <c r="B17" s="33"/>
      <c r="D17" s="28" t="s">
        <v>30</v>
      </c>
      <c r="I17" s="28" t="s">
        <v>25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24" t="str">
        <f>'Rekapitulace stavby'!E14</f>
        <v>Vyplň údaj</v>
      </c>
      <c r="F18" s="295"/>
      <c r="G18" s="295"/>
      <c r="H18" s="295"/>
      <c r="I18" s="28" t="s">
        <v>28</v>
      </c>
      <c r="J18" s="29" t="str">
        <f>'Rekapitulace stavby'!AN14</f>
        <v>Vyplň údaj</v>
      </c>
      <c r="L18" s="33"/>
    </row>
    <row r="19" spans="2:12" s="1" customFormat="1" ht="6.9" customHeight="1" x14ac:dyDescent="0.2">
      <c r="B19" s="33"/>
      <c r="L19" s="33"/>
    </row>
    <row r="20" spans="2:12" s="1" customFormat="1" ht="12" customHeight="1" x14ac:dyDescent="0.2">
      <c r="B20" s="33"/>
      <c r="D20" s="28" t="s">
        <v>32</v>
      </c>
      <c r="I20" s="28" t="s">
        <v>25</v>
      </c>
      <c r="J20" s="26" t="s">
        <v>33</v>
      </c>
      <c r="L20" s="33"/>
    </row>
    <row r="21" spans="2:12" s="1" customFormat="1" ht="18" customHeight="1" x14ac:dyDescent="0.2">
      <c r="B21" s="33"/>
      <c r="E21" s="26" t="s">
        <v>34</v>
      </c>
      <c r="I21" s="28" t="s">
        <v>28</v>
      </c>
      <c r="J21" s="26" t="s">
        <v>19</v>
      </c>
      <c r="L21" s="33"/>
    </row>
    <row r="22" spans="2:12" s="1" customFormat="1" ht="6.9" customHeight="1" x14ac:dyDescent="0.2">
      <c r="B22" s="33"/>
      <c r="L22" s="33"/>
    </row>
    <row r="23" spans="2:12" s="1" customFormat="1" ht="12" customHeight="1" x14ac:dyDescent="0.2">
      <c r="B23" s="33"/>
      <c r="D23" s="28" t="s">
        <v>36</v>
      </c>
      <c r="I23" s="28" t="s">
        <v>25</v>
      </c>
      <c r="J23" s="26" t="s">
        <v>37</v>
      </c>
      <c r="L23" s="33"/>
    </row>
    <row r="24" spans="2:12" s="1" customFormat="1" ht="18" customHeight="1" x14ac:dyDescent="0.2">
      <c r="B24" s="33"/>
      <c r="E24" s="26" t="s">
        <v>38</v>
      </c>
      <c r="I24" s="28" t="s">
        <v>28</v>
      </c>
      <c r="J24" s="26" t="s">
        <v>19</v>
      </c>
      <c r="L24" s="33"/>
    </row>
    <row r="25" spans="2:12" s="1" customFormat="1" ht="6.9" customHeight="1" x14ac:dyDescent="0.2">
      <c r="B25" s="33"/>
      <c r="L25" s="33"/>
    </row>
    <row r="26" spans="2:12" s="1" customFormat="1" ht="12" customHeight="1" x14ac:dyDescent="0.2">
      <c r="B26" s="33"/>
      <c r="D26" s="28" t="s">
        <v>39</v>
      </c>
      <c r="L26" s="33"/>
    </row>
    <row r="27" spans="2:12" s="7" customFormat="1" ht="15.75" customHeight="1" x14ac:dyDescent="0.2">
      <c r="B27" s="88"/>
      <c r="E27" s="299" t="s">
        <v>19</v>
      </c>
      <c r="F27" s="299"/>
      <c r="G27" s="299"/>
      <c r="H27" s="299"/>
      <c r="L27" s="88"/>
    </row>
    <row r="28" spans="2:12" s="1" customFormat="1" ht="6.9" customHeight="1" x14ac:dyDescent="0.2">
      <c r="B28" s="33"/>
      <c r="L28" s="33"/>
    </row>
    <row r="29" spans="2:12" s="1" customFormat="1" ht="6.9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4" customHeight="1" x14ac:dyDescent="0.2">
      <c r="B30" s="33"/>
      <c r="D30" s="89" t="s">
        <v>41</v>
      </c>
      <c r="J30" s="64">
        <f>ROUND(J83, 2)</f>
        <v>0</v>
      </c>
      <c r="L30" s="33"/>
    </row>
    <row r="31" spans="2:12" s="1" customFormat="1" ht="6.9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" customHeight="1" x14ac:dyDescent="0.2">
      <c r="B33" s="33"/>
      <c r="D33" s="53" t="s">
        <v>45</v>
      </c>
      <c r="E33" s="28" t="s">
        <v>46</v>
      </c>
      <c r="F33" s="90">
        <f>ROUND((SUM(BE83:BE100)),  2)</f>
        <v>0</v>
      </c>
      <c r="I33" s="91">
        <v>0.21</v>
      </c>
      <c r="J33" s="90">
        <f>ROUND(((SUM(BE83:BE100))*I33),  2)</f>
        <v>0</v>
      </c>
      <c r="L33" s="33"/>
    </row>
    <row r="34" spans="2:12" s="1" customFormat="1" ht="14.4" customHeight="1" x14ac:dyDescent="0.2">
      <c r="B34" s="33"/>
      <c r="E34" s="28" t="s">
        <v>47</v>
      </c>
      <c r="F34" s="90">
        <f>ROUND((SUM(BF83:BF100)),  2)</f>
        <v>0</v>
      </c>
      <c r="I34" s="91">
        <v>0.12</v>
      </c>
      <c r="J34" s="90">
        <f>ROUND(((SUM(BF83:BF100))*I34),  2)</f>
        <v>0</v>
      </c>
      <c r="L34" s="33"/>
    </row>
    <row r="35" spans="2:12" s="1" customFormat="1" ht="14.4" hidden="1" customHeight="1" x14ac:dyDescent="0.2">
      <c r="B35" s="33"/>
      <c r="E35" s="28" t="s">
        <v>48</v>
      </c>
      <c r="F35" s="90">
        <f>ROUND((SUM(BG83:BG100)),  2)</f>
        <v>0</v>
      </c>
      <c r="I35" s="91">
        <v>0.21</v>
      </c>
      <c r="J35" s="90">
        <f>0</f>
        <v>0</v>
      </c>
      <c r="L35" s="33"/>
    </row>
    <row r="36" spans="2:12" s="1" customFormat="1" ht="14.4" hidden="1" customHeight="1" x14ac:dyDescent="0.2">
      <c r="B36" s="33"/>
      <c r="E36" s="28" t="s">
        <v>49</v>
      </c>
      <c r="F36" s="90">
        <f>ROUND((SUM(BH83:BH100)),  2)</f>
        <v>0</v>
      </c>
      <c r="I36" s="91">
        <v>0.12</v>
      </c>
      <c r="J36" s="90">
        <f>0</f>
        <v>0</v>
      </c>
      <c r="L36" s="33"/>
    </row>
    <row r="37" spans="2:12" s="1" customFormat="1" ht="14.4" hidden="1" customHeight="1" x14ac:dyDescent="0.2">
      <c r="B37" s="33"/>
      <c r="E37" s="28" t="s">
        <v>50</v>
      </c>
      <c r="F37" s="90">
        <f>ROUND((SUM(BI83:BI100)),  2)</f>
        <v>0</v>
      </c>
      <c r="I37" s="91">
        <v>0</v>
      </c>
      <c r="J37" s="90">
        <f>0</f>
        <v>0</v>
      </c>
      <c r="L37" s="33"/>
    </row>
    <row r="38" spans="2:12" s="1" customFormat="1" ht="6.9" customHeight="1" x14ac:dyDescent="0.2">
      <c r="B38" s="33"/>
      <c r="L38" s="33"/>
    </row>
    <row r="39" spans="2:12" s="1" customFormat="1" ht="25.4" customHeight="1" x14ac:dyDescent="0.2">
      <c r="B39" s="33"/>
      <c r="C39" s="92"/>
      <c r="D39" s="93" t="s">
        <v>51</v>
      </c>
      <c r="E39" s="55"/>
      <c r="F39" s="55"/>
      <c r="G39" s="94" t="s">
        <v>52</v>
      </c>
      <c r="H39" s="95" t="s">
        <v>53</v>
      </c>
      <c r="I39" s="55"/>
      <c r="J39" s="96">
        <f>SUM(J30:J37)</f>
        <v>0</v>
      </c>
      <c r="K39" s="97"/>
      <c r="L39" s="33"/>
    </row>
    <row r="40" spans="2:12" s="1" customFormat="1" ht="14.4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 x14ac:dyDescent="0.2">
      <c r="B45" s="33"/>
      <c r="C45" s="22" t="s">
        <v>167</v>
      </c>
      <c r="L45" s="33"/>
    </row>
    <row r="46" spans="2:12" s="1" customFormat="1" ht="6.9" customHeight="1" x14ac:dyDescent="0.2">
      <c r="B46" s="33"/>
      <c r="L46" s="33"/>
    </row>
    <row r="47" spans="2:12" s="1" customFormat="1" ht="12" customHeight="1" x14ac:dyDescent="0.2">
      <c r="B47" s="33"/>
      <c r="C47" s="28" t="s">
        <v>16</v>
      </c>
      <c r="L47" s="33"/>
    </row>
    <row r="48" spans="2:12" s="1" customFormat="1" ht="15.75" customHeight="1" x14ac:dyDescent="0.2">
      <c r="B48" s="33"/>
      <c r="E48" s="322" t="str">
        <f>E7</f>
        <v>Informační centrum - Kostelní 18, Ústí nad Orlicí</v>
      </c>
      <c r="F48" s="323"/>
      <c r="G48" s="323"/>
      <c r="H48" s="323"/>
      <c r="L48" s="33"/>
    </row>
    <row r="49" spans="2:47" s="1" customFormat="1" ht="12" customHeight="1" x14ac:dyDescent="0.2">
      <c r="B49" s="33"/>
      <c r="C49" s="28" t="s">
        <v>129</v>
      </c>
      <c r="L49" s="33"/>
    </row>
    <row r="50" spans="2:47" s="1" customFormat="1" ht="15.75" customHeight="1" x14ac:dyDescent="0.2">
      <c r="B50" s="33"/>
      <c r="E50" s="312" t="str">
        <f>E9</f>
        <v>VON - Vedlejší a ostatní náklady</v>
      </c>
      <c r="F50" s="321"/>
      <c r="G50" s="321"/>
      <c r="H50" s="321"/>
      <c r="L50" s="33"/>
    </row>
    <row r="51" spans="2:47" s="1" customFormat="1" ht="6.9" customHeight="1" x14ac:dyDescent="0.2">
      <c r="B51" s="33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Ústí nad Orlicí</v>
      </c>
      <c r="I52" s="28" t="s">
        <v>23</v>
      </c>
      <c r="J52" s="50" t="str">
        <f>IF(J12="","",J12)</f>
        <v>Vyplň údaj</v>
      </c>
      <c r="L52" s="33"/>
    </row>
    <row r="53" spans="2:47" s="1" customFormat="1" ht="6.9" customHeight="1" x14ac:dyDescent="0.2">
      <c r="B53" s="33"/>
      <c r="L53" s="33"/>
    </row>
    <row r="54" spans="2:47" s="1" customFormat="1" ht="37.5" customHeight="1" x14ac:dyDescent="0.2">
      <c r="B54" s="33"/>
      <c r="C54" s="28" t="s">
        <v>24</v>
      </c>
      <c r="F54" s="26" t="str">
        <f>E15</f>
        <v>Město Ústí nad Orlicí, Sychrova 16,Ústí nad Orlicí</v>
      </c>
      <c r="I54" s="28" t="s">
        <v>32</v>
      </c>
      <c r="J54" s="31" t="str">
        <f>E21</f>
        <v>Ing. Ondrej Balážik, Palackého tř. 72, 612 00 Brno</v>
      </c>
      <c r="L54" s="33"/>
    </row>
    <row r="55" spans="2:47" s="1" customFormat="1" ht="24" customHeight="1" x14ac:dyDescent="0.2">
      <c r="B55" s="33"/>
      <c r="C55" s="28" t="s">
        <v>30</v>
      </c>
      <c r="F55" s="26" t="str">
        <f>IF(E18="","",E18)</f>
        <v>Vyplň údaj</v>
      </c>
      <c r="I55" s="28" t="s">
        <v>36</v>
      </c>
      <c r="J55" s="31" t="str">
        <f>E24</f>
        <v>Petr Krčál, Dukelská 973, 564 01 Žamberk</v>
      </c>
      <c r="L55" s="33"/>
    </row>
    <row r="56" spans="2:47" s="1" customFormat="1" ht="10.4" customHeight="1" x14ac:dyDescent="0.2">
      <c r="B56" s="33"/>
      <c r="L56" s="33"/>
    </row>
    <row r="57" spans="2:47" s="1" customFormat="1" ht="29.25" customHeight="1" x14ac:dyDescent="0.2">
      <c r="B57" s="33"/>
      <c r="C57" s="98" t="s">
        <v>168</v>
      </c>
      <c r="D57" s="92"/>
      <c r="E57" s="92"/>
      <c r="F57" s="92"/>
      <c r="G57" s="92"/>
      <c r="H57" s="92"/>
      <c r="I57" s="92"/>
      <c r="J57" s="99" t="s">
        <v>169</v>
      </c>
      <c r="K57" s="92"/>
      <c r="L57" s="33"/>
    </row>
    <row r="58" spans="2:47" s="1" customFormat="1" ht="10.4" customHeight="1" x14ac:dyDescent="0.2">
      <c r="B58" s="33"/>
      <c r="L58" s="33"/>
    </row>
    <row r="59" spans="2:47" s="1" customFormat="1" ht="22.75" customHeight="1" x14ac:dyDescent="0.2">
      <c r="B59" s="33"/>
      <c r="C59" s="100" t="s">
        <v>73</v>
      </c>
      <c r="J59" s="64">
        <f>J83</f>
        <v>0</v>
      </c>
      <c r="L59" s="33"/>
      <c r="AU59" s="18" t="s">
        <v>170</v>
      </c>
    </row>
    <row r="60" spans="2:47" s="8" customFormat="1" ht="24.9" customHeight="1" x14ac:dyDescent="0.2">
      <c r="B60" s="101"/>
      <c r="D60" s="102" t="s">
        <v>1991</v>
      </c>
      <c r="E60" s="103"/>
      <c r="F60" s="103"/>
      <c r="G60" s="103"/>
      <c r="H60" s="103"/>
      <c r="I60" s="103"/>
      <c r="J60" s="104">
        <f>J84</f>
        <v>0</v>
      </c>
      <c r="L60" s="101"/>
    </row>
    <row r="61" spans="2:47" s="9" customFormat="1" ht="20" customHeight="1" x14ac:dyDescent="0.2">
      <c r="B61" s="105"/>
      <c r="D61" s="106" t="s">
        <v>2353</v>
      </c>
      <c r="E61" s="107"/>
      <c r="F61" s="107"/>
      <c r="G61" s="107"/>
      <c r="H61" s="107"/>
      <c r="I61" s="107"/>
      <c r="J61" s="108">
        <f>J85</f>
        <v>0</v>
      </c>
      <c r="L61" s="105"/>
    </row>
    <row r="62" spans="2:47" s="9" customFormat="1" ht="20" customHeight="1" x14ac:dyDescent="0.2">
      <c r="B62" s="105"/>
      <c r="D62" s="106" t="s">
        <v>2989</v>
      </c>
      <c r="E62" s="107"/>
      <c r="F62" s="107"/>
      <c r="G62" s="107"/>
      <c r="H62" s="107"/>
      <c r="I62" s="107"/>
      <c r="J62" s="108">
        <f>J93</f>
        <v>0</v>
      </c>
      <c r="L62" s="105"/>
    </row>
    <row r="63" spans="2:47" s="9" customFormat="1" ht="20" customHeight="1" x14ac:dyDescent="0.2">
      <c r="B63" s="105"/>
      <c r="D63" s="106" t="s">
        <v>1992</v>
      </c>
      <c r="E63" s="107"/>
      <c r="F63" s="107"/>
      <c r="G63" s="107"/>
      <c r="H63" s="107"/>
      <c r="I63" s="107"/>
      <c r="J63" s="108">
        <f>J97</f>
        <v>0</v>
      </c>
      <c r="L63" s="105"/>
    </row>
    <row r="64" spans="2:47" s="1" customFormat="1" ht="21.75" customHeight="1" x14ac:dyDescent="0.2">
      <c r="B64" s="33"/>
      <c r="L64" s="33"/>
    </row>
    <row r="65" spans="2:12" s="1" customFormat="1" ht="6.9" customHeight="1" x14ac:dyDescent="0.2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33"/>
    </row>
    <row r="69" spans="2:12" s="1" customFormat="1" ht="6.9" customHeight="1" x14ac:dyDescent="0.2"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33"/>
    </row>
    <row r="70" spans="2:12" s="1" customFormat="1" ht="24.9" customHeight="1" x14ac:dyDescent="0.2">
      <c r="B70" s="33"/>
      <c r="C70" s="22" t="s">
        <v>193</v>
      </c>
      <c r="L70" s="33"/>
    </row>
    <row r="71" spans="2:12" s="1" customFormat="1" ht="6.9" customHeight="1" x14ac:dyDescent="0.2">
      <c r="B71" s="33"/>
      <c r="L71" s="33"/>
    </row>
    <row r="72" spans="2:12" s="1" customFormat="1" ht="12" customHeight="1" x14ac:dyDescent="0.2">
      <c r="B72" s="33"/>
      <c r="C72" s="28" t="s">
        <v>16</v>
      </c>
      <c r="L72" s="33"/>
    </row>
    <row r="73" spans="2:12" s="1" customFormat="1" ht="15.75" customHeight="1" x14ac:dyDescent="0.2">
      <c r="B73" s="33"/>
      <c r="E73" s="322" t="str">
        <f>E7</f>
        <v>Informační centrum - Kostelní 18, Ústí nad Orlicí</v>
      </c>
      <c r="F73" s="323"/>
      <c r="G73" s="323"/>
      <c r="H73" s="323"/>
      <c r="L73" s="33"/>
    </row>
    <row r="74" spans="2:12" s="1" customFormat="1" ht="12" customHeight="1" x14ac:dyDescent="0.2">
      <c r="B74" s="33"/>
      <c r="C74" s="28" t="s">
        <v>129</v>
      </c>
      <c r="L74" s="33"/>
    </row>
    <row r="75" spans="2:12" s="1" customFormat="1" ht="15.75" customHeight="1" x14ac:dyDescent="0.2">
      <c r="B75" s="33"/>
      <c r="E75" s="312" t="str">
        <f>E9</f>
        <v>VON - Vedlejší a ostatní náklady</v>
      </c>
      <c r="F75" s="321"/>
      <c r="G75" s="321"/>
      <c r="H75" s="321"/>
      <c r="L75" s="33"/>
    </row>
    <row r="76" spans="2:12" s="1" customFormat="1" ht="6.9" customHeight="1" x14ac:dyDescent="0.2">
      <c r="B76" s="33"/>
      <c r="L76" s="33"/>
    </row>
    <row r="77" spans="2:12" s="1" customFormat="1" ht="12" customHeight="1" x14ac:dyDescent="0.2">
      <c r="B77" s="33"/>
      <c r="C77" s="28" t="s">
        <v>21</v>
      </c>
      <c r="F77" s="26" t="str">
        <f>F12</f>
        <v>Ústí nad Orlicí</v>
      </c>
      <c r="I77" s="28" t="s">
        <v>23</v>
      </c>
      <c r="J77" s="50" t="str">
        <f>IF(J12="","",J12)</f>
        <v>Vyplň údaj</v>
      </c>
      <c r="L77" s="33"/>
    </row>
    <row r="78" spans="2:12" s="1" customFormat="1" ht="6.9" customHeight="1" x14ac:dyDescent="0.2">
      <c r="B78" s="33"/>
      <c r="L78" s="33"/>
    </row>
    <row r="79" spans="2:12" s="1" customFormat="1" ht="37.5" customHeight="1" x14ac:dyDescent="0.2">
      <c r="B79" s="33"/>
      <c r="C79" s="28" t="s">
        <v>24</v>
      </c>
      <c r="F79" s="26" t="str">
        <f>E15</f>
        <v>Město Ústí nad Orlicí, Sychrova 16,Ústí nad Orlicí</v>
      </c>
      <c r="I79" s="28" t="s">
        <v>32</v>
      </c>
      <c r="J79" s="31" t="str">
        <f>E21</f>
        <v>Ing. Ondrej Balážik, Palackého tř. 72, 612 00 Brno</v>
      </c>
      <c r="L79" s="33"/>
    </row>
    <row r="80" spans="2:12" s="1" customFormat="1" ht="24" customHeight="1" x14ac:dyDescent="0.2">
      <c r="B80" s="33"/>
      <c r="C80" s="28" t="s">
        <v>30</v>
      </c>
      <c r="F80" s="26" t="str">
        <f>IF(E18="","",E18)</f>
        <v>Vyplň údaj</v>
      </c>
      <c r="I80" s="28" t="s">
        <v>36</v>
      </c>
      <c r="J80" s="31" t="str">
        <f>E24</f>
        <v>Petr Krčál, Dukelská 973, 564 01 Žamberk</v>
      </c>
      <c r="L80" s="33"/>
    </row>
    <row r="81" spans="2:65" s="1" customFormat="1" ht="10.4" customHeight="1" x14ac:dyDescent="0.2">
      <c r="B81" s="33"/>
      <c r="L81" s="33"/>
    </row>
    <row r="82" spans="2:65" s="10" customFormat="1" ht="29.25" customHeight="1" x14ac:dyDescent="0.2">
      <c r="B82" s="109"/>
      <c r="C82" s="110" t="s">
        <v>194</v>
      </c>
      <c r="D82" s="111" t="s">
        <v>60</v>
      </c>
      <c r="E82" s="111" t="s">
        <v>56</v>
      </c>
      <c r="F82" s="111" t="s">
        <v>57</v>
      </c>
      <c r="G82" s="111" t="s">
        <v>195</v>
      </c>
      <c r="H82" s="111" t="s">
        <v>196</v>
      </c>
      <c r="I82" s="111" t="s">
        <v>197</v>
      </c>
      <c r="J82" s="111" t="s">
        <v>169</v>
      </c>
      <c r="K82" s="112" t="s">
        <v>198</v>
      </c>
      <c r="L82" s="109"/>
      <c r="M82" s="57" t="s">
        <v>19</v>
      </c>
      <c r="N82" s="58" t="s">
        <v>45</v>
      </c>
      <c r="O82" s="58" t="s">
        <v>199</v>
      </c>
      <c r="P82" s="58" t="s">
        <v>200</v>
      </c>
      <c r="Q82" s="58" t="s">
        <v>201</v>
      </c>
      <c r="R82" s="58" t="s">
        <v>202</v>
      </c>
      <c r="S82" s="58" t="s">
        <v>203</v>
      </c>
      <c r="T82" s="59" t="s">
        <v>204</v>
      </c>
    </row>
    <row r="83" spans="2:65" s="1" customFormat="1" ht="22.75" customHeight="1" x14ac:dyDescent="0.35">
      <c r="B83" s="33"/>
      <c r="C83" s="62" t="s">
        <v>205</v>
      </c>
      <c r="J83" s="113">
        <f>BK83</f>
        <v>0</v>
      </c>
      <c r="L83" s="33"/>
      <c r="M83" s="60"/>
      <c r="N83" s="51"/>
      <c r="O83" s="51"/>
      <c r="P83" s="114">
        <f>P84</f>
        <v>0</v>
      </c>
      <c r="Q83" s="51"/>
      <c r="R83" s="114">
        <f>R84</f>
        <v>0</v>
      </c>
      <c r="S83" s="51"/>
      <c r="T83" s="115">
        <f>T84</f>
        <v>0</v>
      </c>
      <c r="AT83" s="18" t="s">
        <v>74</v>
      </c>
      <c r="AU83" s="18" t="s">
        <v>170</v>
      </c>
      <c r="BK83" s="116">
        <f>BK84</f>
        <v>0</v>
      </c>
    </row>
    <row r="84" spans="2:65" s="11" customFormat="1" ht="25.9" customHeight="1" x14ac:dyDescent="0.35">
      <c r="B84" s="117"/>
      <c r="D84" s="118" t="s">
        <v>74</v>
      </c>
      <c r="E84" s="119" t="s">
        <v>2150</v>
      </c>
      <c r="F84" s="119" t="s">
        <v>2151</v>
      </c>
      <c r="I84" s="120"/>
      <c r="J84" s="121">
        <f>BK84</f>
        <v>0</v>
      </c>
      <c r="L84" s="117"/>
      <c r="M84" s="122"/>
      <c r="P84" s="123">
        <f>P85+P93+P97</f>
        <v>0</v>
      </c>
      <c r="R84" s="123">
        <f>R85+R93+R97</f>
        <v>0</v>
      </c>
      <c r="T84" s="124">
        <f>T85+T93+T97</f>
        <v>0</v>
      </c>
      <c r="AR84" s="118" t="s">
        <v>240</v>
      </c>
      <c r="AT84" s="125" t="s">
        <v>74</v>
      </c>
      <c r="AU84" s="125" t="s">
        <v>75</v>
      </c>
      <c r="AY84" s="118" t="s">
        <v>208</v>
      </c>
      <c r="BK84" s="126">
        <f>BK85+BK93+BK97</f>
        <v>0</v>
      </c>
    </row>
    <row r="85" spans="2:65" s="11" customFormat="1" ht="22.75" customHeight="1" x14ac:dyDescent="0.25">
      <c r="B85" s="117"/>
      <c r="D85" s="118" t="s">
        <v>74</v>
      </c>
      <c r="E85" s="127" t="s">
        <v>2729</v>
      </c>
      <c r="F85" s="127" t="s">
        <v>2730</v>
      </c>
      <c r="I85" s="120"/>
      <c r="J85" s="128">
        <f>BK85</f>
        <v>0</v>
      </c>
      <c r="L85" s="117"/>
      <c r="M85" s="122"/>
      <c r="P85" s="123">
        <f>SUM(P86:P92)</f>
        <v>0</v>
      </c>
      <c r="R85" s="123">
        <f>SUM(R86:R92)</f>
        <v>0</v>
      </c>
      <c r="T85" s="124">
        <f>SUM(T86:T92)</f>
        <v>0</v>
      </c>
      <c r="AR85" s="118" t="s">
        <v>240</v>
      </c>
      <c r="AT85" s="125" t="s">
        <v>74</v>
      </c>
      <c r="AU85" s="125" t="s">
        <v>83</v>
      </c>
      <c r="AY85" s="118" t="s">
        <v>208</v>
      </c>
      <c r="BK85" s="126">
        <f>SUM(BK86:BK92)</f>
        <v>0</v>
      </c>
    </row>
    <row r="86" spans="2:65" s="1" customFormat="1" ht="15.75" customHeight="1" x14ac:dyDescent="0.2">
      <c r="B86" s="33"/>
      <c r="C86" s="129" t="s">
        <v>83</v>
      </c>
      <c r="D86" s="129" t="s">
        <v>210</v>
      </c>
      <c r="E86" s="130" t="s">
        <v>2990</v>
      </c>
      <c r="F86" s="131" t="s">
        <v>2991</v>
      </c>
      <c r="G86" s="132" t="s">
        <v>2992</v>
      </c>
      <c r="H86" s="133">
        <v>1</v>
      </c>
      <c r="I86" s="134"/>
      <c r="J86" s="135">
        <f>ROUND(I86*H86,2)</f>
        <v>0</v>
      </c>
      <c r="K86" s="131" t="s">
        <v>213</v>
      </c>
      <c r="L86" s="33"/>
      <c r="M86" s="136" t="s">
        <v>19</v>
      </c>
      <c r="N86" s="137" t="s">
        <v>47</v>
      </c>
      <c r="P86" s="138">
        <f>O86*H86</f>
        <v>0</v>
      </c>
      <c r="Q86" s="138">
        <v>0</v>
      </c>
      <c r="R86" s="138">
        <f>Q86*H86</f>
        <v>0</v>
      </c>
      <c r="S86" s="138">
        <v>0</v>
      </c>
      <c r="T86" s="139">
        <f>S86*H86</f>
        <v>0</v>
      </c>
      <c r="AR86" s="140" t="s">
        <v>2156</v>
      </c>
      <c r="AT86" s="140" t="s">
        <v>210</v>
      </c>
      <c r="AU86" s="140" t="s">
        <v>85</v>
      </c>
      <c r="AY86" s="18" t="s">
        <v>208</v>
      </c>
      <c r="BE86" s="141">
        <f>IF(N86="základní",J86,0)</f>
        <v>0</v>
      </c>
      <c r="BF86" s="141">
        <f>IF(N86="snížená",J86,0)</f>
        <v>0</v>
      </c>
      <c r="BG86" s="141">
        <f>IF(N86="zákl. přenesená",J86,0)</f>
        <v>0</v>
      </c>
      <c r="BH86" s="141">
        <f>IF(N86="sníž. přenesená",J86,0)</f>
        <v>0</v>
      </c>
      <c r="BI86" s="141">
        <f>IF(N86="nulová",J86,0)</f>
        <v>0</v>
      </c>
      <c r="BJ86" s="18" t="s">
        <v>85</v>
      </c>
      <c r="BK86" s="141">
        <f>ROUND(I86*H86,2)</f>
        <v>0</v>
      </c>
      <c r="BL86" s="18" t="s">
        <v>2156</v>
      </c>
      <c r="BM86" s="140" t="s">
        <v>2993</v>
      </c>
    </row>
    <row r="87" spans="2:65" s="1" customFormat="1" x14ac:dyDescent="0.2">
      <c r="B87" s="33"/>
      <c r="D87" s="142" t="s">
        <v>216</v>
      </c>
      <c r="F87" s="143" t="s">
        <v>2994</v>
      </c>
      <c r="I87" s="144"/>
      <c r="L87" s="33"/>
      <c r="M87" s="145"/>
      <c r="T87" s="54"/>
      <c r="AT87" s="18" t="s">
        <v>216</v>
      </c>
      <c r="AU87" s="18" t="s">
        <v>85</v>
      </c>
    </row>
    <row r="88" spans="2:65" s="1" customFormat="1" ht="18" x14ac:dyDescent="0.2">
      <c r="B88" s="33"/>
      <c r="D88" s="147" t="s">
        <v>297</v>
      </c>
      <c r="F88" s="167" t="s">
        <v>2995</v>
      </c>
      <c r="I88" s="144"/>
      <c r="L88" s="33"/>
      <c r="M88" s="145"/>
      <c r="T88" s="54"/>
      <c r="AT88" s="18" t="s">
        <v>297</v>
      </c>
      <c r="AU88" s="18" t="s">
        <v>85</v>
      </c>
    </row>
    <row r="89" spans="2:65" s="1" customFormat="1" ht="15.75" customHeight="1" x14ac:dyDescent="0.2">
      <c r="B89" s="33"/>
      <c r="C89" s="129" t="s">
        <v>85</v>
      </c>
      <c r="D89" s="129" t="s">
        <v>210</v>
      </c>
      <c r="E89" s="130" t="s">
        <v>2731</v>
      </c>
      <c r="F89" s="131" t="s">
        <v>2732</v>
      </c>
      <c r="G89" s="132" t="s">
        <v>2992</v>
      </c>
      <c r="H89" s="133">
        <v>1</v>
      </c>
      <c r="I89" s="134"/>
      <c r="J89" s="135">
        <f>ROUND(I89*H89,2)</f>
        <v>0</v>
      </c>
      <c r="K89" s="131" t="s">
        <v>213</v>
      </c>
      <c r="L89" s="33"/>
      <c r="M89" s="136" t="s">
        <v>19</v>
      </c>
      <c r="N89" s="137" t="s">
        <v>47</v>
      </c>
      <c r="P89" s="138">
        <f>O89*H89</f>
        <v>0</v>
      </c>
      <c r="Q89" s="138">
        <v>0</v>
      </c>
      <c r="R89" s="138">
        <f>Q89*H89</f>
        <v>0</v>
      </c>
      <c r="S89" s="138">
        <v>0</v>
      </c>
      <c r="T89" s="139">
        <f>S89*H89</f>
        <v>0</v>
      </c>
      <c r="AR89" s="140" t="s">
        <v>2156</v>
      </c>
      <c r="AT89" s="140" t="s">
        <v>210</v>
      </c>
      <c r="AU89" s="140" t="s">
        <v>85</v>
      </c>
      <c r="AY89" s="18" t="s">
        <v>208</v>
      </c>
      <c r="BE89" s="141">
        <f>IF(N89="základní",J89,0)</f>
        <v>0</v>
      </c>
      <c r="BF89" s="141">
        <f>IF(N89="snížená",J89,0)</f>
        <v>0</v>
      </c>
      <c r="BG89" s="141">
        <f>IF(N89="zákl. přenesená",J89,0)</f>
        <v>0</v>
      </c>
      <c r="BH89" s="141">
        <f>IF(N89="sníž. přenesená",J89,0)</f>
        <v>0</v>
      </c>
      <c r="BI89" s="141">
        <f>IF(N89="nulová",J89,0)</f>
        <v>0</v>
      </c>
      <c r="BJ89" s="18" t="s">
        <v>85</v>
      </c>
      <c r="BK89" s="141">
        <f>ROUND(I89*H89,2)</f>
        <v>0</v>
      </c>
      <c r="BL89" s="18" t="s">
        <v>2156</v>
      </c>
      <c r="BM89" s="140" t="s">
        <v>2996</v>
      </c>
    </row>
    <row r="90" spans="2:65" s="1" customFormat="1" x14ac:dyDescent="0.2">
      <c r="B90" s="33"/>
      <c r="D90" s="142" t="s">
        <v>216</v>
      </c>
      <c r="F90" s="143" t="s">
        <v>2734</v>
      </c>
      <c r="I90" s="144"/>
      <c r="L90" s="33"/>
      <c r="M90" s="145"/>
      <c r="T90" s="54"/>
      <c r="AT90" s="18" t="s">
        <v>216</v>
      </c>
      <c r="AU90" s="18" t="s">
        <v>85</v>
      </c>
    </row>
    <row r="91" spans="2:65" s="1" customFormat="1" ht="15.75" customHeight="1" x14ac:dyDescent="0.2">
      <c r="B91" s="33"/>
      <c r="C91" s="129" t="s">
        <v>227</v>
      </c>
      <c r="D91" s="129" t="s">
        <v>210</v>
      </c>
      <c r="E91" s="130" t="s">
        <v>2735</v>
      </c>
      <c r="F91" s="131" t="s">
        <v>2736</v>
      </c>
      <c r="G91" s="132" t="s">
        <v>2992</v>
      </c>
      <c r="H91" s="133">
        <v>1</v>
      </c>
      <c r="I91" s="134"/>
      <c r="J91" s="135">
        <f>ROUND(I91*H91,2)</f>
        <v>0</v>
      </c>
      <c r="K91" s="131" t="s">
        <v>213</v>
      </c>
      <c r="L91" s="33"/>
      <c r="M91" s="136" t="s">
        <v>19</v>
      </c>
      <c r="N91" s="137" t="s">
        <v>47</v>
      </c>
      <c r="P91" s="138">
        <f>O91*H91</f>
        <v>0</v>
      </c>
      <c r="Q91" s="138">
        <v>0</v>
      </c>
      <c r="R91" s="138">
        <f>Q91*H91</f>
        <v>0</v>
      </c>
      <c r="S91" s="138">
        <v>0</v>
      </c>
      <c r="T91" s="139">
        <f>S91*H91</f>
        <v>0</v>
      </c>
      <c r="AR91" s="140" t="s">
        <v>2156</v>
      </c>
      <c r="AT91" s="140" t="s">
        <v>210</v>
      </c>
      <c r="AU91" s="140" t="s">
        <v>85</v>
      </c>
      <c r="AY91" s="18" t="s">
        <v>208</v>
      </c>
      <c r="BE91" s="141">
        <f>IF(N91="základní",J91,0)</f>
        <v>0</v>
      </c>
      <c r="BF91" s="141">
        <f>IF(N91="snížená",J91,0)</f>
        <v>0</v>
      </c>
      <c r="BG91" s="141">
        <f>IF(N91="zákl. přenesená",J91,0)</f>
        <v>0</v>
      </c>
      <c r="BH91" s="141">
        <f>IF(N91="sníž. přenesená",J91,0)</f>
        <v>0</v>
      </c>
      <c r="BI91" s="141">
        <f>IF(N91="nulová",J91,0)</f>
        <v>0</v>
      </c>
      <c r="BJ91" s="18" t="s">
        <v>85</v>
      </c>
      <c r="BK91" s="141">
        <f>ROUND(I91*H91,2)</f>
        <v>0</v>
      </c>
      <c r="BL91" s="18" t="s">
        <v>2156</v>
      </c>
      <c r="BM91" s="140" t="s">
        <v>2997</v>
      </c>
    </row>
    <row r="92" spans="2:65" s="1" customFormat="1" x14ac:dyDescent="0.2">
      <c r="B92" s="33"/>
      <c r="D92" s="142" t="s">
        <v>216</v>
      </c>
      <c r="F92" s="143" t="s">
        <v>2738</v>
      </c>
      <c r="I92" s="144"/>
      <c r="L92" s="33"/>
      <c r="M92" s="145"/>
      <c r="T92" s="54"/>
      <c r="AT92" s="18" t="s">
        <v>216</v>
      </c>
      <c r="AU92" s="18" t="s">
        <v>85</v>
      </c>
    </row>
    <row r="93" spans="2:65" s="11" customFormat="1" ht="22.75" customHeight="1" x14ac:dyDescent="0.25">
      <c r="B93" s="117"/>
      <c r="D93" s="118" t="s">
        <v>74</v>
      </c>
      <c r="E93" s="127" t="s">
        <v>2998</v>
      </c>
      <c r="F93" s="127" t="s">
        <v>2999</v>
      </c>
      <c r="I93" s="120"/>
      <c r="J93" s="128">
        <f>BK93</f>
        <v>0</v>
      </c>
      <c r="L93" s="117"/>
      <c r="M93" s="122"/>
      <c r="P93" s="123">
        <f>SUM(P94:P96)</f>
        <v>0</v>
      </c>
      <c r="R93" s="123">
        <f>SUM(R94:R96)</f>
        <v>0</v>
      </c>
      <c r="T93" s="124">
        <f>SUM(T94:T96)</f>
        <v>0</v>
      </c>
      <c r="AR93" s="118" t="s">
        <v>240</v>
      </c>
      <c r="AT93" s="125" t="s">
        <v>74</v>
      </c>
      <c r="AU93" s="125" t="s">
        <v>83</v>
      </c>
      <c r="AY93" s="118" t="s">
        <v>208</v>
      </c>
      <c r="BK93" s="126">
        <f>SUM(BK94:BK96)</f>
        <v>0</v>
      </c>
    </row>
    <row r="94" spans="2:65" s="1" customFormat="1" ht="15.75" customHeight="1" x14ac:dyDescent="0.2">
      <c r="B94" s="33"/>
      <c r="C94" s="129" t="s">
        <v>214</v>
      </c>
      <c r="D94" s="129" t="s">
        <v>210</v>
      </c>
      <c r="E94" s="130" t="s">
        <v>3000</v>
      </c>
      <c r="F94" s="131" t="s">
        <v>2999</v>
      </c>
      <c r="G94" s="132" t="s">
        <v>2992</v>
      </c>
      <c r="H94" s="133">
        <v>1</v>
      </c>
      <c r="I94" s="134"/>
      <c r="J94" s="135">
        <f>ROUND(I94*H94,2)</f>
        <v>0</v>
      </c>
      <c r="K94" s="131" t="s">
        <v>213</v>
      </c>
      <c r="L94" s="33"/>
      <c r="M94" s="136" t="s">
        <v>19</v>
      </c>
      <c r="N94" s="137" t="s">
        <v>47</v>
      </c>
      <c r="P94" s="138">
        <f>O94*H94</f>
        <v>0</v>
      </c>
      <c r="Q94" s="138">
        <v>0</v>
      </c>
      <c r="R94" s="138">
        <f>Q94*H94</f>
        <v>0</v>
      </c>
      <c r="S94" s="138">
        <v>0</v>
      </c>
      <c r="T94" s="139">
        <f>S94*H94</f>
        <v>0</v>
      </c>
      <c r="AR94" s="140" t="s">
        <v>2156</v>
      </c>
      <c r="AT94" s="140" t="s">
        <v>210</v>
      </c>
      <c r="AU94" s="140" t="s">
        <v>85</v>
      </c>
      <c r="AY94" s="18" t="s">
        <v>208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8" t="s">
        <v>85</v>
      </c>
      <c r="BK94" s="141">
        <f>ROUND(I94*H94,2)</f>
        <v>0</v>
      </c>
      <c r="BL94" s="18" t="s">
        <v>2156</v>
      </c>
      <c r="BM94" s="140" t="s">
        <v>3001</v>
      </c>
    </row>
    <row r="95" spans="2:65" s="1" customFormat="1" x14ac:dyDescent="0.2">
      <c r="B95" s="33"/>
      <c r="D95" s="142" t="s">
        <v>216</v>
      </c>
      <c r="F95" s="143" t="s">
        <v>3002</v>
      </c>
      <c r="I95" s="144"/>
      <c r="L95" s="33"/>
      <c r="M95" s="145"/>
      <c r="T95" s="54"/>
      <c r="AT95" s="18" t="s">
        <v>216</v>
      </c>
      <c r="AU95" s="18" t="s">
        <v>85</v>
      </c>
    </row>
    <row r="96" spans="2:65" s="1" customFormat="1" ht="18" x14ac:dyDescent="0.2">
      <c r="B96" s="33"/>
      <c r="D96" s="147" t="s">
        <v>297</v>
      </c>
      <c r="F96" s="167" t="s">
        <v>3003</v>
      </c>
      <c r="I96" s="144"/>
      <c r="L96" s="33"/>
      <c r="M96" s="145"/>
      <c r="T96" s="54"/>
      <c r="AT96" s="18" t="s">
        <v>297</v>
      </c>
      <c r="AU96" s="18" t="s">
        <v>85</v>
      </c>
    </row>
    <row r="97" spans="2:65" s="11" customFormat="1" ht="22.75" customHeight="1" x14ac:dyDescent="0.25">
      <c r="B97" s="117"/>
      <c r="D97" s="118" t="s">
        <v>74</v>
      </c>
      <c r="E97" s="127" t="s">
        <v>2152</v>
      </c>
      <c r="F97" s="127" t="s">
        <v>2153</v>
      </c>
      <c r="I97" s="120"/>
      <c r="J97" s="128">
        <f>BK97</f>
        <v>0</v>
      </c>
      <c r="L97" s="117"/>
      <c r="M97" s="122"/>
      <c r="P97" s="123">
        <f>SUM(P98:P100)</f>
        <v>0</v>
      </c>
      <c r="R97" s="123">
        <f>SUM(R98:R100)</f>
        <v>0</v>
      </c>
      <c r="T97" s="124">
        <f>SUM(T98:T100)</f>
        <v>0</v>
      </c>
      <c r="AR97" s="118" t="s">
        <v>240</v>
      </c>
      <c r="AT97" s="125" t="s">
        <v>74</v>
      </c>
      <c r="AU97" s="125" t="s">
        <v>83</v>
      </c>
      <c r="AY97" s="118" t="s">
        <v>208</v>
      </c>
      <c r="BK97" s="126">
        <f>SUM(BK98:BK100)</f>
        <v>0</v>
      </c>
    </row>
    <row r="98" spans="2:65" s="1" customFormat="1" ht="15.75" customHeight="1" x14ac:dyDescent="0.2">
      <c r="B98" s="33"/>
      <c r="C98" s="129" t="s">
        <v>240</v>
      </c>
      <c r="D98" s="129" t="s">
        <v>210</v>
      </c>
      <c r="E98" s="130" t="s">
        <v>2740</v>
      </c>
      <c r="F98" s="131" t="s">
        <v>2741</v>
      </c>
      <c r="G98" s="132" t="s">
        <v>2992</v>
      </c>
      <c r="H98" s="133">
        <v>1</v>
      </c>
      <c r="I98" s="134"/>
      <c r="J98" s="135">
        <f>ROUND(I98*H98,2)</f>
        <v>0</v>
      </c>
      <c r="K98" s="131" t="s">
        <v>213</v>
      </c>
      <c r="L98" s="33"/>
      <c r="M98" s="136" t="s">
        <v>19</v>
      </c>
      <c r="N98" s="137" t="s">
        <v>47</v>
      </c>
      <c r="P98" s="138">
        <f>O98*H98</f>
        <v>0</v>
      </c>
      <c r="Q98" s="138">
        <v>0</v>
      </c>
      <c r="R98" s="138">
        <f>Q98*H98</f>
        <v>0</v>
      </c>
      <c r="S98" s="138">
        <v>0</v>
      </c>
      <c r="T98" s="139">
        <f>S98*H98</f>
        <v>0</v>
      </c>
      <c r="AR98" s="140" t="s">
        <v>2156</v>
      </c>
      <c r="AT98" s="140" t="s">
        <v>210</v>
      </c>
      <c r="AU98" s="140" t="s">
        <v>85</v>
      </c>
      <c r="AY98" s="18" t="s">
        <v>208</v>
      </c>
      <c r="BE98" s="141">
        <f>IF(N98="základní",J98,0)</f>
        <v>0</v>
      </c>
      <c r="BF98" s="141">
        <f>IF(N98="snížená",J98,0)</f>
        <v>0</v>
      </c>
      <c r="BG98" s="141">
        <f>IF(N98="zákl. přenesená",J98,0)</f>
        <v>0</v>
      </c>
      <c r="BH98" s="141">
        <f>IF(N98="sníž. přenesená",J98,0)</f>
        <v>0</v>
      </c>
      <c r="BI98" s="141">
        <f>IF(N98="nulová",J98,0)</f>
        <v>0</v>
      </c>
      <c r="BJ98" s="18" t="s">
        <v>85</v>
      </c>
      <c r="BK98" s="141">
        <f>ROUND(I98*H98,2)</f>
        <v>0</v>
      </c>
      <c r="BL98" s="18" t="s">
        <v>2156</v>
      </c>
      <c r="BM98" s="140" t="s">
        <v>3004</v>
      </c>
    </row>
    <row r="99" spans="2:65" s="1" customFormat="1" x14ac:dyDescent="0.2">
      <c r="B99" s="33"/>
      <c r="D99" s="142" t="s">
        <v>216</v>
      </c>
      <c r="F99" s="143" t="s">
        <v>2743</v>
      </c>
      <c r="I99" s="144"/>
      <c r="L99" s="33"/>
      <c r="M99" s="145"/>
      <c r="T99" s="54"/>
      <c r="AT99" s="18" t="s">
        <v>216</v>
      </c>
      <c r="AU99" s="18" t="s">
        <v>85</v>
      </c>
    </row>
    <row r="100" spans="2:65" s="1" customFormat="1" ht="90" x14ac:dyDescent="0.2">
      <c r="B100" s="33"/>
      <c r="D100" s="147" t="s">
        <v>297</v>
      </c>
      <c r="F100" s="167" t="s">
        <v>3005</v>
      </c>
      <c r="I100" s="144"/>
      <c r="L100" s="33"/>
      <c r="M100" s="188"/>
      <c r="N100" s="189"/>
      <c r="O100" s="189"/>
      <c r="P100" s="189"/>
      <c r="Q100" s="189"/>
      <c r="R100" s="189"/>
      <c r="S100" s="189"/>
      <c r="T100" s="190"/>
      <c r="AT100" s="18" t="s">
        <v>297</v>
      </c>
      <c r="AU100" s="18" t="s">
        <v>85</v>
      </c>
    </row>
    <row r="101" spans="2:65" s="1" customFormat="1" ht="6.9" customHeight="1" x14ac:dyDescent="0.2"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33"/>
    </row>
  </sheetData>
  <sheetProtection algorithmName="SHA-512" hashValue="fouwdk5VXOEglRC9D2qYXgZ/3TIxxXhTtiD7evluw8QaxcxZ/z8MYHTpq8wQaRoJrQBeEyLJebLqEHppAf4Ykw==" saltValue="gQGx28EuqLJDqGg252xYNQ==" spinCount="100000" sheet="1" objects="1" scenarios="1" formatColumns="0" formatRows="0" autoFilter="0"/>
  <autoFilter ref="C82:K100" xr:uid="{00000000-0009-0000-0000-000009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900-000000000000}"/>
    <hyperlink ref="F90" r:id="rId2" xr:uid="{00000000-0004-0000-0900-000001000000}"/>
    <hyperlink ref="F92" r:id="rId3" xr:uid="{00000000-0004-0000-0900-000002000000}"/>
    <hyperlink ref="F95" r:id="rId4" xr:uid="{00000000-0004-0000-0900-000003000000}"/>
    <hyperlink ref="F99" r:id="rId5" xr:uid="{00000000-0004-0000-09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21</vt:i4>
      </vt:variant>
    </vt:vector>
  </HeadingPairs>
  <TitlesOfParts>
    <vt:vector size="32" baseType="lpstr">
      <vt:lpstr>Rekapitulace stavby</vt:lpstr>
      <vt:lpstr>1.01 - Bourací a stavební...</vt:lpstr>
      <vt:lpstr>1.02 - Zdravotechnika</vt:lpstr>
      <vt:lpstr>1.03 - Vytápění</vt:lpstr>
      <vt:lpstr>1.04 - Vzduchotechnika</vt:lpstr>
      <vt:lpstr>1.05 - Silnoproud</vt:lpstr>
      <vt:lpstr>1.06 - Elektronické komun...</vt:lpstr>
      <vt:lpstr>1.07 - EZS</vt:lpstr>
      <vt:lpstr>VON - Vedlejší a ostatní ...</vt:lpstr>
      <vt:lpstr>Seznam figur</vt:lpstr>
      <vt:lpstr>Pokyny pro vyplnění</vt:lpstr>
      <vt:lpstr>'1.01 - Bourací a stavební...'!Názvy_tisku</vt:lpstr>
      <vt:lpstr>'1.02 - Zdravotechnika'!Názvy_tisku</vt:lpstr>
      <vt:lpstr>'1.03 - Vytápění'!Názvy_tisku</vt:lpstr>
      <vt:lpstr>'1.04 - Vzduchotechnika'!Názvy_tisku</vt:lpstr>
      <vt:lpstr>'1.05 - Silnoproud'!Názvy_tisku</vt:lpstr>
      <vt:lpstr>'1.06 - Elektronické komun...'!Názvy_tisku</vt:lpstr>
      <vt:lpstr>'1.07 - EZS'!Názvy_tisku</vt:lpstr>
      <vt:lpstr>'Rekapitulace stavby'!Názvy_tisku</vt:lpstr>
      <vt:lpstr>'Seznam figur'!Názvy_tisku</vt:lpstr>
      <vt:lpstr>'VON - Vedlejší a ostatní ...'!Názvy_tisku</vt:lpstr>
      <vt:lpstr>'1.01 - Bourací a stavební...'!Oblast_tisku</vt:lpstr>
      <vt:lpstr>'1.02 - Zdravotechnika'!Oblast_tisku</vt:lpstr>
      <vt:lpstr>'1.03 - Vytápění'!Oblast_tisku</vt:lpstr>
      <vt:lpstr>'1.04 - Vzduchotechnika'!Oblast_tisku</vt:lpstr>
      <vt:lpstr>'1.05 - Silnoproud'!Oblast_tisku</vt:lpstr>
      <vt:lpstr>'1.06 - Elektronické komun...'!Oblast_tisku</vt:lpstr>
      <vt:lpstr>'1.07 - EZS'!Oblast_tisku</vt:lpstr>
      <vt:lpstr>'Pokyny pro vyplnění'!Oblast_tisku</vt:lpstr>
      <vt:lpstr>'Rekapitulace stavby'!Oblast_tisku</vt:lpstr>
      <vt:lpstr>'Seznam figur'!Oblast_tisku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Krčál</dc:creator>
  <cp:lastModifiedBy>Ondrej</cp:lastModifiedBy>
  <dcterms:created xsi:type="dcterms:W3CDTF">2025-08-08T10:19:48Z</dcterms:created>
  <dcterms:modified xsi:type="dcterms:W3CDTF">2025-09-09T14:42:51Z</dcterms:modified>
</cp:coreProperties>
</file>